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6"/>
  <workbookPr filterPrivacy="1"/>
  <xr:revisionPtr revIDLastSave="0" documentId="8_{2CBF6239-661B-406C-88B9-7490E936F7FB}" xr6:coauthVersionLast="46" xr6:coauthVersionMax="46" xr10:uidLastSave="{00000000-0000-0000-0000-000000000000}"/>
  <bookViews>
    <workbookView xWindow="28680" yWindow="-120" windowWidth="29040" windowHeight="15840" tabRatio="616" xr2:uid="{00000000-000D-0000-FFFF-FFFF00000000}"/>
  </bookViews>
  <sheets>
    <sheet name="Summary" sheetId="11" r:id="rId1"/>
    <sheet name="Instructions" sheetId="10" state="hidden" r:id="rId2"/>
    <sheet name="Budget &amp; Fin Report" sheetId="17" r:id="rId3"/>
    <sheet name="Transaction List - Int Report 1" sheetId="6" r:id="rId4"/>
    <sheet name="Transaction List - Int Report 2" sheetId="18" r:id="rId5"/>
    <sheet name="Transaction List - Final Report" sheetId="19" r:id="rId6"/>
    <sheet name="Financial Report" sheetId="1" state="hidden" r:id="rId7"/>
    <sheet name="Sheet1" sheetId="5" state="hidden" r:id="rId8"/>
  </sheets>
  <externalReferences>
    <externalReference r:id="rId9"/>
  </externalReferences>
  <definedNames>
    <definedName name="_BQ4.2" hidden="1">#REF!</definedName>
    <definedName name="_xlnm._FilterDatabase" localSheetId="5" hidden="1">'Transaction List - Final Report'!$B$9:$M$9</definedName>
    <definedName name="_xlnm._FilterDatabase" localSheetId="3" hidden="1">'Transaction List - Int Report 1'!$B$9:$M$9</definedName>
    <definedName name="_xlnm._FilterDatabase" localSheetId="4" hidden="1">'Transaction List - Int Report 2'!$B$9:$M$9</definedName>
    <definedName name="Cost" localSheetId="2">Sheet1!$B$3:$B$4</definedName>
    <definedName name="Cost" localSheetId="1">Sheet1!$B$3:$B$4</definedName>
    <definedName name="Cost" localSheetId="0">Sheet1!$B$3:$B$4</definedName>
    <definedName name="Cost">Sheet1!$B$3:$B$4</definedName>
    <definedName name="DATA1">#REF!</definedName>
    <definedName name="DATA2">#REF!</definedName>
    <definedName name="Location" localSheetId="2">Sheet1!$A$3:$A$4</definedName>
    <definedName name="Location" localSheetId="1">Sheet1!$A$3:$A$4</definedName>
    <definedName name="Location" localSheetId="0">Sheet1!$A$3:$A$4</definedName>
    <definedName name="Location">Sheet1!$A$3:$A$4</definedName>
    <definedName name="_xlnm.Print_Area" localSheetId="0">Summary!$A$1:$I$41</definedName>
    <definedName name="PROAREA_COL">[1]!Table4[Programme area]</definedName>
    <definedName name="PROAREA_START">[1]!Table4[[#Headers],[Programme area]]</definedName>
    <definedName name="TEST0">#REF!</definedName>
    <definedName name="TESTKEYS">#REF!</definedName>
    <definedName name="TESTVKEY">#REF!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1" l="1"/>
  <c r="C18" i="11"/>
  <c r="I94" i="17"/>
  <c r="E8" i="11"/>
  <c r="AI95" i="17"/>
  <c r="D13" i="11"/>
  <c r="C13" i="11"/>
  <c r="C12" i="11"/>
  <c r="C11" i="11"/>
  <c r="AJ3" i="17"/>
  <c r="AA3" i="17"/>
  <c r="AJ94" i="17"/>
  <c r="T93" i="17"/>
  <c r="AC93" i="17" s="1"/>
  <c r="K94" i="17"/>
  <c r="T94" i="17" s="1"/>
  <c r="AC94" i="17" s="1"/>
  <c r="K93" i="17"/>
  <c r="K39" i="17"/>
  <c r="AC80" i="17"/>
  <c r="AH2" i="17"/>
  <c r="Y2" i="17"/>
  <c r="M117" i="19"/>
  <c r="C26" i="19"/>
  <c r="C25" i="19"/>
  <c r="C24" i="19"/>
  <c r="C23" i="19"/>
  <c r="C22" i="19"/>
  <c r="C21" i="19"/>
  <c r="C20" i="19"/>
  <c r="C19" i="19"/>
  <c r="C18" i="19"/>
  <c r="C17" i="19"/>
  <c r="C16" i="19"/>
  <c r="C15" i="19"/>
  <c r="C14" i="19"/>
  <c r="C13" i="19"/>
  <c r="C12" i="19"/>
  <c r="C11" i="19"/>
  <c r="C10" i="19"/>
  <c r="E4" i="19"/>
  <c r="E3" i="19"/>
  <c r="E2" i="19"/>
  <c r="M117" i="18"/>
  <c r="C26" i="18"/>
  <c r="C25" i="18"/>
  <c r="C24" i="18"/>
  <c r="C23" i="18"/>
  <c r="C22" i="18"/>
  <c r="C21" i="18"/>
  <c r="C20" i="18"/>
  <c r="C19" i="18"/>
  <c r="C18" i="18"/>
  <c r="C17" i="18"/>
  <c r="C16" i="18"/>
  <c r="C15" i="18"/>
  <c r="C14" i="18"/>
  <c r="C13" i="18"/>
  <c r="C12" i="18"/>
  <c r="C11" i="18"/>
  <c r="C10" i="18"/>
  <c r="E4" i="18"/>
  <c r="E3" i="18"/>
  <c r="E2" i="18"/>
  <c r="E4" i="6"/>
  <c r="E3" i="6"/>
  <c r="E2" i="6"/>
  <c r="G4" i="17" l="1"/>
  <c r="G3" i="17"/>
  <c r="G2" i="17"/>
  <c r="K80" i="17"/>
  <c r="T80" i="17" s="1"/>
  <c r="K67" i="17"/>
  <c r="T67" i="17" s="1"/>
  <c r="AC67" i="17" s="1"/>
  <c r="K41" i="17"/>
  <c r="T41" i="17" s="1"/>
  <c r="AC41" i="17" s="1"/>
  <c r="K40" i="17"/>
  <c r="T40" i="17" s="1"/>
  <c r="AC40" i="17" s="1"/>
  <c r="K26" i="17"/>
  <c r="T26" i="17" s="1"/>
  <c r="AC26" i="17" s="1"/>
  <c r="C11" i="6"/>
  <c r="C12" i="6"/>
  <c r="C13" i="6"/>
  <c r="C14" i="6"/>
  <c r="C15" i="6"/>
  <c r="C16" i="6"/>
  <c r="C17" i="6"/>
  <c r="C18" i="6"/>
  <c r="C19" i="6"/>
  <c r="C20" i="6"/>
  <c r="C21" i="6"/>
  <c r="C22" i="6"/>
  <c r="C23" i="6"/>
  <c r="C24" i="6"/>
  <c r="C25" i="6"/>
  <c r="C26" i="6"/>
  <c r="C10" i="6"/>
  <c r="E3" i="17"/>
  <c r="I92" i="17"/>
  <c r="I91" i="17"/>
  <c r="I90" i="17"/>
  <c r="I89" i="17"/>
  <c r="I88" i="17"/>
  <c r="I87" i="17"/>
  <c r="I86" i="17"/>
  <c r="I85" i="17"/>
  <c r="I84" i="17"/>
  <c r="I83" i="17"/>
  <c r="I82" i="17"/>
  <c r="I81" i="17"/>
  <c r="I79" i="17"/>
  <c r="I78" i="17"/>
  <c r="I77" i="17"/>
  <c r="I76" i="17"/>
  <c r="I75" i="17"/>
  <c r="I74" i="17"/>
  <c r="I73" i="17"/>
  <c r="I72" i="17"/>
  <c r="I71" i="17"/>
  <c r="I70" i="17"/>
  <c r="I69" i="17"/>
  <c r="I68" i="17"/>
  <c r="I66" i="17"/>
  <c r="I65" i="17"/>
  <c r="I64" i="17"/>
  <c r="I63" i="17"/>
  <c r="I62" i="17"/>
  <c r="I61" i="17"/>
  <c r="I60" i="17"/>
  <c r="I59" i="17"/>
  <c r="I58" i="17"/>
  <c r="I57" i="17"/>
  <c r="I56" i="17"/>
  <c r="I55" i="17"/>
  <c r="K54" i="17"/>
  <c r="T54" i="17" s="1"/>
  <c r="AC54" i="17" s="1"/>
  <c r="I53" i="17"/>
  <c r="I52" i="17"/>
  <c r="I51" i="17"/>
  <c r="I50" i="17"/>
  <c r="I49" i="17"/>
  <c r="I48" i="17"/>
  <c r="I47" i="17"/>
  <c r="I46" i="17"/>
  <c r="I45" i="17"/>
  <c r="I44" i="17"/>
  <c r="I43" i="17"/>
  <c r="I42" i="17"/>
  <c r="I38" i="17"/>
  <c r="I37" i="17"/>
  <c r="I36" i="17"/>
  <c r="I35" i="17"/>
  <c r="I34" i="17"/>
  <c r="I33" i="17"/>
  <c r="I32" i="17"/>
  <c r="I31" i="17"/>
  <c r="I30" i="17"/>
  <c r="I29" i="17"/>
  <c r="I28" i="17"/>
  <c r="I27" i="17"/>
  <c r="I24" i="17"/>
  <c r="I23" i="17"/>
  <c r="I22" i="17"/>
  <c r="I21" i="17"/>
  <c r="I20" i="17"/>
  <c r="I19" i="17"/>
  <c r="I18" i="17"/>
  <c r="I17" i="17"/>
  <c r="I16" i="17"/>
  <c r="I15" i="17"/>
  <c r="I14" i="17"/>
  <c r="I13" i="17"/>
  <c r="I12" i="17"/>
  <c r="I11" i="17"/>
  <c r="I10" i="17"/>
  <c r="F5" i="17"/>
  <c r="E5" i="17"/>
  <c r="K9" i="17" s="1"/>
  <c r="E4" i="17"/>
  <c r="P2" i="17"/>
  <c r="E2" i="17"/>
  <c r="L9" i="17" l="1"/>
  <c r="E5" i="6"/>
  <c r="K92" i="17"/>
  <c r="K90" i="17"/>
  <c r="K88" i="17"/>
  <c r="K86" i="17"/>
  <c r="K84" i="17"/>
  <c r="K82" i="17"/>
  <c r="K68" i="17"/>
  <c r="K65" i="17"/>
  <c r="K63" i="17"/>
  <c r="K61" i="17"/>
  <c r="K59" i="17"/>
  <c r="K53" i="17"/>
  <c r="K51" i="17"/>
  <c r="K49" i="17"/>
  <c r="K45" i="17"/>
  <c r="K42" i="17"/>
  <c r="K35" i="17"/>
  <c r="K31" i="17"/>
  <c r="K28" i="17"/>
  <c r="K81" i="17"/>
  <c r="K78" i="17"/>
  <c r="K76" i="17"/>
  <c r="K74" i="17"/>
  <c r="K72" i="17"/>
  <c r="K70" i="17"/>
  <c r="K56" i="17"/>
  <c r="K37" i="17"/>
  <c r="K14" i="17"/>
  <c r="K16" i="17"/>
  <c r="K18" i="17"/>
  <c r="K20" i="17"/>
  <c r="K22" i="17"/>
  <c r="K24" i="17"/>
  <c r="K52" i="17"/>
  <c r="K48" i="17"/>
  <c r="K44" i="17"/>
  <c r="K36" i="17"/>
  <c r="K34" i="17"/>
  <c r="K91" i="17"/>
  <c r="K89" i="17"/>
  <c r="K87" i="17"/>
  <c r="K85" i="17"/>
  <c r="K83" i="17"/>
  <c r="K66" i="17"/>
  <c r="K64" i="17"/>
  <c r="K62" i="17"/>
  <c r="K60" i="17"/>
  <c r="K58" i="17"/>
  <c r="K55" i="17"/>
  <c r="K50" i="17"/>
  <c r="K46" i="17"/>
  <c r="K32" i="17"/>
  <c r="K30" i="17"/>
  <c r="K11" i="17"/>
  <c r="K12" i="17"/>
  <c r="K79" i="17"/>
  <c r="K77" i="17"/>
  <c r="K75" i="17"/>
  <c r="K73" i="17"/>
  <c r="K71" i="17"/>
  <c r="K69" i="17"/>
  <c r="K57" i="17"/>
  <c r="K38" i="17"/>
  <c r="K29" i="17"/>
  <c r="K13" i="17"/>
  <c r="K15" i="17"/>
  <c r="K17" i="17"/>
  <c r="K19" i="17"/>
  <c r="K21" i="17"/>
  <c r="K23" i="17"/>
  <c r="K47" i="17"/>
  <c r="K43" i="17"/>
  <c r="K33" i="17"/>
  <c r="K27" i="17"/>
  <c r="K10" i="17"/>
  <c r="I93" i="17"/>
  <c r="H4" i="17" s="1"/>
  <c r="I39" i="17"/>
  <c r="H3" i="17"/>
  <c r="I25" i="17"/>
  <c r="H2" i="17" s="1"/>
  <c r="H11" i="11"/>
  <c r="H12" i="11" s="1"/>
  <c r="H13" i="11" s="1"/>
  <c r="G14" i="11"/>
  <c r="M9" i="17" l="1"/>
  <c r="L78" i="17"/>
  <c r="L76" i="17"/>
  <c r="L74" i="17"/>
  <c r="L72" i="17"/>
  <c r="L70" i="17"/>
  <c r="L56" i="17"/>
  <c r="L38" i="17"/>
  <c r="L15" i="17"/>
  <c r="L19" i="17"/>
  <c r="L91" i="17"/>
  <c r="L89" i="17"/>
  <c r="L87" i="17"/>
  <c r="L85" i="17"/>
  <c r="L83" i="17"/>
  <c r="L66" i="17"/>
  <c r="L64" i="17"/>
  <c r="L62" i="17"/>
  <c r="L60" i="17"/>
  <c r="L58" i="17"/>
  <c r="L52" i="17"/>
  <c r="L50" i="17"/>
  <c r="L48" i="17"/>
  <c r="L46" i="17"/>
  <c r="L44" i="17"/>
  <c r="L36" i="17"/>
  <c r="L34" i="17"/>
  <c r="L32" i="17"/>
  <c r="L30" i="17"/>
  <c r="L29" i="17"/>
  <c r="L79" i="17"/>
  <c r="L77" i="17"/>
  <c r="L75" i="17"/>
  <c r="L73" i="17"/>
  <c r="L71" i="17"/>
  <c r="L69" i="17"/>
  <c r="L37" i="17"/>
  <c r="L92" i="17"/>
  <c r="L90" i="17"/>
  <c r="L88" i="17"/>
  <c r="L86" i="17"/>
  <c r="L84" i="17"/>
  <c r="L82" i="17"/>
  <c r="L68" i="17"/>
  <c r="L65" i="17"/>
  <c r="L63" i="17"/>
  <c r="L61" i="17"/>
  <c r="L59" i="17"/>
  <c r="L53" i="17"/>
  <c r="L51" i="17"/>
  <c r="L49" i="17"/>
  <c r="L47" i="17"/>
  <c r="L45" i="17"/>
  <c r="L43" i="17"/>
  <c r="L35" i="17"/>
  <c r="L33" i="17"/>
  <c r="L31" i="17"/>
  <c r="L11" i="17"/>
  <c r="L12" i="17"/>
  <c r="L10" i="17"/>
  <c r="L13" i="17"/>
  <c r="L17" i="17"/>
  <c r="L21" i="17"/>
  <c r="L20" i="17"/>
  <c r="L18" i="17"/>
  <c r="L24" i="17"/>
  <c r="L16" i="17"/>
  <c r="L23" i="17"/>
  <c r="L14" i="17"/>
  <c r="L22" i="17"/>
  <c r="H5" i="17"/>
  <c r="N9" i="17" l="1"/>
  <c r="M91" i="17"/>
  <c r="M89" i="17"/>
  <c r="M87" i="17"/>
  <c r="M85" i="17"/>
  <c r="M83" i="17"/>
  <c r="M81" i="17"/>
  <c r="M66" i="17"/>
  <c r="M64" i="17"/>
  <c r="M62" i="17"/>
  <c r="M60" i="17"/>
  <c r="M58" i="17"/>
  <c r="M52" i="17"/>
  <c r="M50" i="17"/>
  <c r="M46" i="17"/>
  <c r="M36" i="17"/>
  <c r="M32" i="17"/>
  <c r="M79" i="17"/>
  <c r="M77" i="17"/>
  <c r="M75" i="17"/>
  <c r="M73" i="17"/>
  <c r="M71" i="17"/>
  <c r="M69" i="17"/>
  <c r="M55" i="17"/>
  <c r="M38" i="17"/>
  <c r="M13" i="17"/>
  <c r="M15" i="17"/>
  <c r="M17" i="17"/>
  <c r="M19" i="17"/>
  <c r="M21" i="17"/>
  <c r="M23" i="17"/>
  <c r="M53" i="17"/>
  <c r="M49" i="17"/>
  <c r="M45" i="17"/>
  <c r="M35" i="17"/>
  <c r="M33" i="17"/>
  <c r="M92" i="17"/>
  <c r="M90" i="17"/>
  <c r="M88" i="17"/>
  <c r="M86" i="17"/>
  <c r="M84" i="17"/>
  <c r="M82" i="17"/>
  <c r="M65" i="17"/>
  <c r="M63" i="17"/>
  <c r="M61" i="17"/>
  <c r="M59" i="17"/>
  <c r="M57" i="17"/>
  <c r="M51" i="17"/>
  <c r="M47" i="17"/>
  <c r="M43" i="17"/>
  <c r="M31" i="17"/>
  <c r="M78" i="17"/>
  <c r="M76" i="17"/>
  <c r="M74" i="17"/>
  <c r="M72" i="17"/>
  <c r="M70" i="17"/>
  <c r="M56" i="17"/>
  <c r="M37" i="17"/>
  <c r="M28" i="17"/>
  <c r="M27" i="17"/>
  <c r="M14" i="17"/>
  <c r="M16" i="17"/>
  <c r="M18" i="17"/>
  <c r="M20" i="17"/>
  <c r="M22" i="17"/>
  <c r="M24" i="17"/>
  <c r="M48" i="17"/>
  <c r="M44" i="17"/>
  <c r="M34" i="17"/>
  <c r="M30" i="17"/>
  <c r="M10" i="17"/>
  <c r="I5" i="17"/>
  <c r="F6" i="1"/>
  <c r="G6" i="1"/>
  <c r="E6" i="1"/>
  <c r="E5" i="1"/>
  <c r="E4" i="1"/>
  <c r="E3" i="1"/>
  <c r="E2" i="1"/>
  <c r="F5" i="1"/>
  <c r="O9" i="17" l="1"/>
  <c r="N79" i="17"/>
  <c r="N77" i="17"/>
  <c r="N75" i="17"/>
  <c r="N73" i="17"/>
  <c r="N71" i="17"/>
  <c r="N69" i="17"/>
  <c r="N55" i="17"/>
  <c r="N16" i="17"/>
  <c r="N20" i="17"/>
  <c r="N92" i="17"/>
  <c r="N90" i="17"/>
  <c r="N88" i="17"/>
  <c r="N86" i="17"/>
  <c r="N84" i="17"/>
  <c r="N82" i="17"/>
  <c r="N65" i="17"/>
  <c r="N63" i="17"/>
  <c r="N61" i="17"/>
  <c r="N59" i="17"/>
  <c r="N57" i="17"/>
  <c r="N53" i="17"/>
  <c r="N51" i="17"/>
  <c r="N49" i="17"/>
  <c r="N47" i="17"/>
  <c r="N45" i="17"/>
  <c r="N43" i="17"/>
  <c r="N35" i="17"/>
  <c r="N33" i="17"/>
  <c r="N31" i="17"/>
  <c r="N29" i="17"/>
  <c r="N11" i="17"/>
  <c r="N10" i="17"/>
  <c r="N56" i="17"/>
  <c r="N27" i="17"/>
  <c r="N13" i="17"/>
  <c r="N78" i="17"/>
  <c r="N76" i="17"/>
  <c r="N74" i="17"/>
  <c r="N72" i="17"/>
  <c r="N70" i="17"/>
  <c r="N68" i="17"/>
  <c r="N38" i="17"/>
  <c r="N28" i="17"/>
  <c r="N91" i="17"/>
  <c r="N89" i="17"/>
  <c r="N87" i="17"/>
  <c r="N85" i="17"/>
  <c r="N83" i="17"/>
  <c r="N81" i="17"/>
  <c r="N66" i="17"/>
  <c r="N64" i="17"/>
  <c r="N62" i="17"/>
  <c r="N60" i="17"/>
  <c r="N58" i="17"/>
  <c r="N52" i="17"/>
  <c r="N50" i="17"/>
  <c r="N48" i="17"/>
  <c r="N46" i="17"/>
  <c r="N44" i="17"/>
  <c r="N42" i="17"/>
  <c r="N36" i="17"/>
  <c r="N34" i="17"/>
  <c r="N32" i="17"/>
  <c r="N30" i="17"/>
  <c r="N37" i="17"/>
  <c r="N12" i="17"/>
  <c r="N14" i="17"/>
  <c r="N18" i="17"/>
  <c r="N17" i="17"/>
  <c r="N22" i="17"/>
  <c r="N15" i="17"/>
  <c r="N21" i="17"/>
  <c r="N24" i="17"/>
  <c r="N19" i="17"/>
  <c r="N23" i="17"/>
  <c r="M68" i="17"/>
  <c r="L81" i="17"/>
  <c r="L57" i="17"/>
  <c r="L55" i="17"/>
  <c r="M42" i="17"/>
  <c r="L42" i="17"/>
  <c r="P9" i="17" l="1"/>
  <c r="O92" i="17"/>
  <c r="O90" i="17"/>
  <c r="O88" i="17"/>
  <c r="O86" i="17"/>
  <c r="O84" i="17"/>
  <c r="O82" i="17"/>
  <c r="O65" i="17"/>
  <c r="O63" i="17"/>
  <c r="O61" i="17"/>
  <c r="O59" i="17"/>
  <c r="O57" i="17"/>
  <c r="O53" i="17"/>
  <c r="O47" i="17"/>
  <c r="O43" i="17"/>
  <c r="O33" i="17"/>
  <c r="O29" i="17"/>
  <c r="O11" i="17"/>
  <c r="O78" i="17"/>
  <c r="O76" i="17"/>
  <c r="O74" i="17"/>
  <c r="O72" i="17"/>
  <c r="O70" i="17"/>
  <c r="O68" i="17"/>
  <c r="O56" i="17"/>
  <c r="O37" i="17"/>
  <c r="O28" i="17"/>
  <c r="O27" i="17"/>
  <c r="O12" i="17"/>
  <c r="O14" i="17"/>
  <c r="O16" i="17"/>
  <c r="O18" i="17"/>
  <c r="O20" i="17"/>
  <c r="O22" i="17"/>
  <c r="O24" i="17"/>
  <c r="O50" i="17"/>
  <c r="O46" i="17"/>
  <c r="O42" i="17"/>
  <c r="O36" i="17"/>
  <c r="O30" i="17"/>
  <c r="O91" i="17"/>
  <c r="O89" i="17"/>
  <c r="O87" i="17"/>
  <c r="O85" i="17"/>
  <c r="O83" i="17"/>
  <c r="O81" i="17"/>
  <c r="O66" i="17"/>
  <c r="O64" i="17"/>
  <c r="O62" i="17"/>
  <c r="O60" i="17"/>
  <c r="O58" i="17"/>
  <c r="O52" i="17"/>
  <c r="O48" i="17"/>
  <c r="O44" i="17"/>
  <c r="O34" i="17"/>
  <c r="O32" i="17"/>
  <c r="O79" i="17"/>
  <c r="O77" i="17"/>
  <c r="O75" i="17"/>
  <c r="O73" i="17"/>
  <c r="O71" i="17"/>
  <c r="O69" i="17"/>
  <c r="O55" i="17"/>
  <c r="O38" i="17"/>
  <c r="O13" i="17"/>
  <c r="O15" i="17"/>
  <c r="O17" i="17"/>
  <c r="O19" i="17"/>
  <c r="O21" i="17"/>
  <c r="O23" i="17"/>
  <c r="O51" i="17"/>
  <c r="O49" i="17"/>
  <c r="O45" i="17"/>
  <c r="O35" i="17"/>
  <c r="O31" i="17"/>
  <c r="O10" i="17"/>
  <c r="F4" i="1"/>
  <c r="F3" i="1"/>
  <c r="F2" i="1"/>
  <c r="G5" i="1"/>
  <c r="F5" i="6" l="1"/>
  <c r="P78" i="17"/>
  <c r="Q78" i="17" s="1"/>
  <c r="R78" i="17" s="1"/>
  <c r="P76" i="17"/>
  <c r="Q76" i="17" s="1"/>
  <c r="R76" i="17" s="1"/>
  <c r="P74" i="17"/>
  <c r="Q74" i="17" s="1"/>
  <c r="R74" i="17" s="1"/>
  <c r="P72" i="17"/>
  <c r="Q72" i="17" s="1"/>
  <c r="R72" i="17" s="1"/>
  <c r="P70" i="17"/>
  <c r="Q70" i="17" s="1"/>
  <c r="R70" i="17" s="1"/>
  <c r="P68" i="17"/>
  <c r="Q68" i="17" s="1"/>
  <c r="P56" i="17"/>
  <c r="Q56" i="17" s="1"/>
  <c r="R56" i="17" s="1"/>
  <c r="P13" i="17"/>
  <c r="Q13" i="17" s="1"/>
  <c r="R13" i="17" s="1"/>
  <c r="P17" i="17"/>
  <c r="Q17" i="17" s="1"/>
  <c r="R17" i="17" s="1"/>
  <c r="P91" i="17"/>
  <c r="Q91" i="17" s="1"/>
  <c r="R91" i="17" s="1"/>
  <c r="P89" i="17"/>
  <c r="Q89" i="17" s="1"/>
  <c r="R89" i="17" s="1"/>
  <c r="P87" i="17"/>
  <c r="Q87" i="17" s="1"/>
  <c r="R87" i="17" s="1"/>
  <c r="P85" i="17"/>
  <c r="Q85" i="17" s="1"/>
  <c r="R85" i="17" s="1"/>
  <c r="P83" i="17"/>
  <c r="Q83" i="17" s="1"/>
  <c r="R83" i="17" s="1"/>
  <c r="P81" i="17"/>
  <c r="Q81" i="17" s="1"/>
  <c r="R81" i="17" s="1"/>
  <c r="P66" i="17"/>
  <c r="Q66" i="17" s="1"/>
  <c r="R66" i="17" s="1"/>
  <c r="P64" i="17"/>
  <c r="Q64" i="17" s="1"/>
  <c r="R64" i="17" s="1"/>
  <c r="P62" i="17"/>
  <c r="Q62" i="17" s="1"/>
  <c r="R62" i="17" s="1"/>
  <c r="P60" i="17"/>
  <c r="Q60" i="17" s="1"/>
  <c r="R60" i="17" s="1"/>
  <c r="P58" i="17"/>
  <c r="Q58" i="17" s="1"/>
  <c r="R58" i="17" s="1"/>
  <c r="P52" i="17"/>
  <c r="Q52" i="17" s="1"/>
  <c r="R52" i="17" s="1"/>
  <c r="P50" i="17"/>
  <c r="Q50" i="17" s="1"/>
  <c r="R50" i="17" s="1"/>
  <c r="P48" i="17"/>
  <c r="Q48" i="17" s="1"/>
  <c r="R48" i="17" s="1"/>
  <c r="P46" i="17"/>
  <c r="Q46" i="17" s="1"/>
  <c r="R46" i="17" s="1"/>
  <c r="P44" i="17"/>
  <c r="Q44" i="17" s="1"/>
  <c r="R44" i="17" s="1"/>
  <c r="P42" i="17"/>
  <c r="Q42" i="17" s="1"/>
  <c r="R42" i="17" s="1"/>
  <c r="P36" i="17"/>
  <c r="Q36" i="17" s="1"/>
  <c r="R36" i="17" s="1"/>
  <c r="P34" i="17"/>
  <c r="Q34" i="17" s="1"/>
  <c r="R34" i="17" s="1"/>
  <c r="P32" i="17"/>
  <c r="Q32" i="17" s="1"/>
  <c r="R32" i="17" s="1"/>
  <c r="P30" i="17"/>
  <c r="Q30" i="17" s="1"/>
  <c r="R30" i="17" s="1"/>
  <c r="P11" i="17"/>
  <c r="P37" i="17"/>
  <c r="Q37" i="17" s="1"/>
  <c r="R37" i="17" s="1"/>
  <c r="T9" i="17"/>
  <c r="P79" i="17"/>
  <c r="Q79" i="17" s="1"/>
  <c r="R79" i="17" s="1"/>
  <c r="P77" i="17"/>
  <c r="Q77" i="17" s="1"/>
  <c r="R77" i="17" s="1"/>
  <c r="P75" i="17"/>
  <c r="Q75" i="17" s="1"/>
  <c r="R75" i="17" s="1"/>
  <c r="P73" i="17"/>
  <c r="Q73" i="17" s="1"/>
  <c r="R73" i="17" s="1"/>
  <c r="P71" i="17"/>
  <c r="Q71" i="17" s="1"/>
  <c r="R71" i="17" s="1"/>
  <c r="P69" i="17"/>
  <c r="Q69" i="17" s="1"/>
  <c r="R69" i="17" s="1"/>
  <c r="P55" i="17"/>
  <c r="Q55" i="17" s="1"/>
  <c r="R55" i="17" s="1"/>
  <c r="P12" i="17"/>
  <c r="P92" i="17"/>
  <c r="Q92" i="17" s="1"/>
  <c r="R92" i="17" s="1"/>
  <c r="P90" i="17"/>
  <c r="Q90" i="17" s="1"/>
  <c r="R90" i="17" s="1"/>
  <c r="P88" i="17"/>
  <c r="Q88" i="17" s="1"/>
  <c r="R88" i="17" s="1"/>
  <c r="P86" i="17"/>
  <c r="Q86" i="17" s="1"/>
  <c r="R86" i="17" s="1"/>
  <c r="P84" i="17"/>
  <c r="Q84" i="17" s="1"/>
  <c r="R84" i="17" s="1"/>
  <c r="P82" i="17"/>
  <c r="Q82" i="17" s="1"/>
  <c r="R82" i="17" s="1"/>
  <c r="P65" i="17"/>
  <c r="Q65" i="17" s="1"/>
  <c r="R65" i="17" s="1"/>
  <c r="P63" i="17"/>
  <c r="Q63" i="17" s="1"/>
  <c r="R63" i="17" s="1"/>
  <c r="P61" i="17"/>
  <c r="Q61" i="17" s="1"/>
  <c r="R61" i="17" s="1"/>
  <c r="P59" i="17"/>
  <c r="Q59" i="17" s="1"/>
  <c r="R59" i="17" s="1"/>
  <c r="P57" i="17"/>
  <c r="Q57" i="17" s="1"/>
  <c r="R57" i="17" s="1"/>
  <c r="P53" i="17"/>
  <c r="Q53" i="17" s="1"/>
  <c r="R53" i="17" s="1"/>
  <c r="P51" i="17"/>
  <c r="Q51" i="17" s="1"/>
  <c r="R51" i="17" s="1"/>
  <c r="P49" i="17"/>
  <c r="Q49" i="17" s="1"/>
  <c r="R49" i="17" s="1"/>
  <c r="P47" i="17"/>
  <c r="Q47" i="17" s="1"/>
  <c r="R47" i="17" s="1"/>
  <c r="P45" i="17"/>
  <c r="Q45" i="17" s="1"/>
  <c r="R45" i="17" s="1"/>
  <c r="P43" i="17"/>
  <c r="Q43" i="17" s="1"/>
  <c r="R43" i="17" s="1"/>
  <c r="P35" i="17"/>
  <c r="Q35" i="17" s="1"/>
  <c r="R35" i="17" s="1"/>
  <c r="P33" i="17"/>
  <c r="Q33" i="17" s="1"/>
  <c r="R33" i="17" s="1"/>
  <c r="P31" i="17"/>
  <c r="Q31" i="17" s="1"/>
  <c r="R31" i="17" s="1"/>
  <c r="P29" i="17"/>
  <c r="P10" i="17"/>
  <c r="Q10" i="17" s="1"/>
  <c r="R10" i="17" s="1"/>
  <c r="P38" i="17"/>
  <c r="Q38" i="17" s="1"/>
  <c r="R38" i="17" s="1"/>
  <c r="P28" i="17"/>
  <c r="P15" i="17"/>
  <c r="Q15" i="17" s="1"/>
  <c r="R15" i="17" s="1"/>
  <c r="P19" i="17"/>
  <c r="Q19" i="17" s="1"/>
  <c r="R19" i="17" s="1"/>
  <c r="P21" i="17"/>
  <c r="Q21" i="17" s="1"/>
  <c r="R21" i="17" s="1"/>
  <c r="P14" i="17"/>
  <c r="Q14" i="17" s="1"/>
  <c r="R14" i="17" s="1"/>
  <c r="P23" i="17"/>
  <c r="Q23" i="17" s="1"/>
  <c r="R23" i="17" s="1"/>
  <c r="P20" i="17"/>
  <c r="Q20" i="17" s="1"/>
  <c r="R20" i="17" s="1"/>
  <c r="P22" i="17"/>
  <c r="Q22" i="17" s="1"/>
  <c r="R22" i="17" s="1"/>
  <c r="P18" i="17"/>
  <c r="Q18" i="17" s="1"/>
  <c r="R18" i="17" s="1"/>
  <c r="P16" i="17"/>
  <c r="Q16" i="17" s="1"/>
  <c r="R16" i="17" s="1"/>
  <c r="P24" i="17"/>
  <c r="Q24" i="17" s="1"/>
  <c r="R24" i="17" s="1"/>
  <c r="P27" i="17"/>
  <c r="E11" i="1"/>
  <c r="E17" i="1"/>
  <c r="E18" i="1"/>
  <c r="R68" i="17" l="1"/>
  <c r="Q93" i="17"/>
  <c r="T11" i="17"/>
  <c r="T91" i="17"/>
  <c r="T89" i="17"/>
  <c r="T87" i="17"/>
  <c r="T85" i="17"/>
  <c r="T83" i="17"/>
  <c r="T81" i="17"/>
  <c r="T78" i="17"/>
  <c r="T76" i="17"/>
  <c r="T74" i="17"/>
  <c r="T92" i="17"/>
  <c r="T90" i="17"/>
  <c r="T88" i="17"/>
  <c r="T86" i="17"/>
  <c r="T84" i="17"/>
  <c r="T82" i="17"/>
  <c r="T79" i="17"/>
  <c r="T77" i="17"/>
  <c r="T75" i="17"/>
  <c r="T73" i="17"/>
  <c r="T71" i="17"/>
  <c r="T69" i="17"/>
  <c r="T66" i="17"/>
  <c r="T64" i="17"/>
  <c r="T62" i="17"/>
  <c r="T60" i="17"/>
  <c r="T58" i="17"/>
  <c r="T56" i="17"/>
  <c r="T53" i="17"/>
  <c r="T51" i="17"/>
  <c r="T49" i="17"/>
  <c r="T47" i="17"/>
  <c r="T45" i="17"/>
  <c r="T43" i="17"/>
  <c r="T38" i="17"/>
  <c r="T36" i="17"/>
  <c r="T34" i="17"/>
  <c r="T32" i="17"/>
  <c r="T30" i="17"/>
  <c r="T28" i="17"/>
  <c r="T14" i="17"/>
  <c r="T72" i="17"/>
  <c r="T70" i="17"/>
  <c r="T68" i="17"/>
  <c r="T65" i="17"/>
  <c r="T63" i="17"/>
  <c r="T61" i="17"/>
  <c r="T59" i="17"/>
  <c r="T57" i="17"/>
  <c r="T55" i="17"/>
  <c r="T52" i="17"/>
  <c r="T50" i="17"/>
  <c r="T48" i="17"/>
  <c r="T46" i="17"/>
  <c r="T44" i="17"/>
  <c r="T42" i="17"/>
  <c r="T37" i="17"/>
  <c r="T35" i="17"/>
  <c r="T33" i="17"/>
  <c r="T31" i="17"/>
  <c r="T29" i="17"/>
  <c r="E5" i="18"/>
  <c r="U9" i="17"/>
  <c r="T22" i="17"/>
  <c r="T27" i="17"/>
  <c r="T18" i="17"/>
  <c r="T21" i="17"/>
  <c r="T12" i="17"/>
  <c r="T19" i="17"/>
  <c r="T17" i="17"/>
  <c r="T24" i="17"/>
  <c r="T15" i="17"/>
  <c r="T13" i="17"/>
  <c r="T20" i="17"/>
  <c r="T10" i="17"/>
  <c r="T16" i="17"/>
  <c r="T23" i="17"/>
  <c r="R93" i="17"/>
  <c r="D12" i="1"/>
  <c r="D15" i="1"/>
  <c r="D16" i="1"/>
  <c r="D10" i="1"/>
  <c r="D19" i="1" s="1"/>
  <c r="D13" i="1"/>
  <c r="D11" i="1"/>
  <c r="D14" i="1"/>
  <c r="F11" i="1"/>
  <c r="G11" i="1" s="1"/>
  <c r="F12" i="1"/>
  <c r="F13" i="1"/>
  <c r="F14" i="1"/>
  <c r="F15" i="1"/>
  <c r="F16" i="1"/>
  <c r="F17" i="1"/>
  <c r="G17" i="1" s="1"/>
  <c r="F18" i="1"/>
  <c r="G18" i="1" s="1"/>
  <c r="F10" i="1"/>
  <c r="U90" i="17" l="1"/>
  <c r="U86" i="17"/>
  <c r="U82" i="17"/>
  <c r="U77" i="17"/>
  <c r="U73" i="17"/>
  <c r="U91" i="17"/>
  <c r="U87" i="17"/>
  <c r="U83" i="17"/>
  <c r="U78" i="17"/>
  <c r="U74" i="17"/>
  <c r="U72" i="17"/>
  <c r="U70" i="17"/>
  <c r="U68" i="17"/>
  <c r="U65" i="17"/>
  <c r="U63" i="17"/>
  <c r="U61" i="17"/>
  <c r="U59" i="17"/>
  <c r="U57" i="17"/>
  <c r="U55" i="17"/>
  <c r="U52" i="17"/>
  <c r="U50" i="17"/>
  <c r="U48" i="17"/>
  <c r="U46" i="17"/>
  <c r="U44" i="17"/>
  <c r="U42" i="17"/>
  <c r="U37" i="17"/>
  <c r="U35" i="17"/>
  <c r="U33" i="17"/>
  <c r="U31" i="17"/>
  <c r="U29" i="17"/>
  <c r="U27" i="17"/>
  <c r="U92" i="17"/>
  <c r="U88" i="17"/>
  <c r="U84" i="17"/>
  <c r="U79" i="17"/>
  <c r="U75" i="17"/>
  <c r="U89" i="17"/>
  <c r="U85" i="17"/>
  <c r="U81" i="17"/>
  <c r="U76" i="17"/>
  <c r="U71" i="17"/>
  <c r="U69" i="17"/>
  <c r="U66" i="17"/>
  <c r="U64" i="17"/>
  <c r="U62" i="17"/>
  <c r="U60" i="17"/>
  <c r="U58" i="17"/>
  <c r="U56" i="17"/>
  <c r="U53" i="17"/>
  <c r="U51" i="17"/>
  <c r="U49" i="17"/>
  <c r="U47" i="17"/>
  <c r="U45" i="17"/>
  <c r="U43" i="17"/>
  <c r="U38" i="17"/>
  <c r="U36" i="17"/>
  <c r="U34" i="17"/>
  <c r="U32" i="17"/>
  <c r="U30" i="17"/>
  <c r="U28" i="17"/>
  <c r="V9" i="17"/>
  <c r="U24" i="17"/>
  <c r="U19" i="17"/>
  <c r="U11" i="17"/>
  <c r="U18" i="17"/>
  <c r="U10" i="17"/>
  <c r="U17" i="17"/>
  <c r="U20" i="17"/>
  <c r="U16" i="17"/>
  <c r="U12" i="17"/>
  <c r="U23" i="17"/>
  <c r="U15" i="17"/>
  <c r="U22" i="17"/>
  <c r="U14" i="17"/>
  <c r="U21" i="17"/>
  <c r="U13" i="17"/>
  <c r="H11" i="1"/>
  <c r="W9" i="17" l="1"/>
  <c r="V92" i="17"/>
  <c r="V90" i="17"/>
  <c r="V88" i="17"/>
  <c r="V86" i="17"/>
  <c r="V84" i="17"/>
  <c r="V82" i="17"/>
  <c r="V79" i="17"/>
  <c r="V77" i="17"/>
  <c r="V75" i="17"/>
  <c r="V73" i="17"/>
  <c r="V91" i="17"/>
  <c r="V89" i="17"/>
  <c r="V87" i="17"/>
  <c r="V85" i="17"/>
  <c r="V83" i="17"/>
  <c r="V81" i="17"/>
  <c r="V78" i="17"/>
  <c r="V76" i="17"/>
  <c r="V74" i="17"/>
  <c r="V72" i="17"/>
  <c r="V70" i="17"/>
  <c r="V68" i="17"/>
  <c r="V65" i="17"/>
  <c r="V63" i="17"/>
  <c r="V61" i="17"/>
  <c r="V59" i="17"/>
  <c r="V57" i="17"/>
  <c r="V55" i="17"/>
  <c r="V52" i="17"/>
  <c r="V50" i="17"/>
  <c r="V48" i="17"/>
  <c r="V46" i="17"/>
  <c r="V44" i="17"/>
  <c r="V42" i="17"/>
  <c r="V37" i="17"/>
  <c r="V35" i="17"/>
  <c r="V33" i="17"/>
  <c r="V31" i="17"/>
  <c r="V29" i="17"/>
  <c r="V27" i="17"/>
  <c r="V71" i="17"/>
  <c r="V69" i="17"/>
  <c r="V66" i="17"/>
  <c r="V64" i="17"/>
  <c r="V62" i="17"/>
  <c r="V60" i="17"/>
  <c r="V58" i="17"/>
  <c r="V56" i="17"/>
  <c r="V53" i="17"/>
  <c r="V51" i="17"/>
  <c r="V49" i="17"/>
  <c r="V47" i="17"/>
  <c r="V45" i="17"/>
  <c r="V43" i="17"/>
  <c r="V38" i="17"/>
  <c r="V36" i="17"/>
  <c r="V34" i="17"/>
  <c r="V32" i="17"/>
  <c r="V30" i="17"/>
  <c r="V28" i="17"/>
  <c r="V12" i="17"/>
  <c r="V15" i="17"/>
  <c r="V18" i="17"/>
  <c r="V10" i="17"/>
  <c r="V17" i="17"/>
  <c r="V24" i="17"/>
  <c r="V16" i="17"/>
  <c r="V19" i="17"/>
  <c r="V23" i="17"/>
  <c r="V11" i="17"/>
  <c r="V22" i="17"/>
  <c r="V14" i="17"/>
  <c r="V21" i="17"/>
  <c r="V13" i="17"/>
  <c r="V20" i="17"/>
  <c r="C17" i="11"/>
  <c r="M29" i="17"/>
  <c r="Q29" i="17" s="1"/>
  <c r="R29" i="17" s="1"/>
  <c r="L28" i="17"/>
  <c r="Q28" i="17" s="1"/>
  <c r="R28" i="17" s="1"/>
  <c r="L27" i="17"/>
  <c r="Q27" i="17" s="1"/>
  <c r="M12" i="17"/>
  <c r="Q12" i="17" s="1"/>
  <c r="R12" i="17" s="1"/>
  <c r="M11" i="17"/>
  <c r="Q11" i="17" s="1"/>
  <c r="C19" i="11" l="1"/>
  <c r="C23" i="11"/>
  <c r="X9" i="17"/>
  <c r="W91" i="17"/>
  <c r="W87" i="17"/>
  <c r="W83" i="17"/>
  <c r="W78" i="17"/>
  <c r="W74" i="17"/>
  <c r="W92" i="17"/>
  <c r="W88" i="17"/>
  <c r="W84" i="17"/>
  <c r="W79" i="17"/>
  <c r="W75" i="17"/>
  <c r="W71" i="17"/>
  <c r="W69" i="17"/>
  <c r="W66" i="17"/>
  <c r="W64" i="17"/>
  <c r="W62" i="17"/>
  <c r="W60" i="17"/>
  <c r="W58" i="17"/>
  <c r="W56" i="17"/>
  <c r="W53" i="17"/>
  <c r="W51" i="17"/>
  <c r="W49" i="17"/>
  <c r="W47" i="17"/>
  <c r="W45" i="17"/>
  <c r="W43" i="17"/>
  <c r="W38" i="17"/>
  <c r="W36" i="17"/>
  <c r="W34" i="17"/>
  <c r="W32" i="17"/>
  <c r="W30" i="17"/>
  <c r="W28" i="17"/>
  <c r="W89" i="17"/>
  <c r="W85" i="17"/>
  <c r="W81" i="17"/>
  <c r="W76" i="17"/>
  <c r="W90" i="17"/>
  <c r="W86" i="17"/>
  <c r="W82" i="17"/>
  <c r="W77" i="17"/>
  <c r="W73" i="17"/>
  <c r="W72" i="17"/>
  <c r="W70" i="17"/>
  <c r="W68" i="17"/>
  <c r="W65" i="17"/>
  <c r="W63" i="17"/>
  <c r="W61" i="17"/>
  <c r="W59" i="17"/>
  <c r="W57" i="17"/>
  <c r="W55" i="17"/>
  <c r="W52" i="17"/>
  <c r="W50" i="17"/>
  <c r="W48" i="17"/>
  <c r="W46" i="17"/>
  <c r="W44" i="17"/>
  <c r="W42" i="17"/>
  <c r="W37" i="17"/>
  <c r="W35" i="17"/>
  <c r="W33" i="17"/>
  <c r="W31" i="17"/>
  <c r="W29" i="17"/>
  <c r="W27" i="17"/>
  <c r="W11" i="17"/>
  <c r="W18" i="17"/>
  <c r="W24" i="17"/>
  <c r="W21" i="17"/>
  <c r="W15" i="17"/>
  <c r="W12" i="17"/>
  <c r="W22" i="17"/>
  <c r="W10" i="17"/>
  <c r="W20" i="17"/>
  <c r="W19" i="17"/>
  <c r="W16" i="17"/>
  <c r="W13" i="17"/>
  <c r="W14" i="17"/>
  <c r="W23" i="17"/>
  <c r="W17" i="17"/>
  <c r="Q39" i="17"/>
  <c r="R27" i="17"/>
  <c r="Q25" i="17"/>
  <c r="R25" i="17" s="1"/>
  <c r="R11" i="17"/>
  <c r="E15" i="1"/>
  <c r="G15" i="1" s="1"/>
  <c r="H15" i="1" s="1"/>
  <c r="E10" i="1"/>
  <c r="E12" i="1"/>
  <c r="G12" i="1" s="1"/>
  <c r="H12" i="1" s="1"/>
  <c r="E16" i="1"/>
  <c r="G16" i="1" s="1"/>
  <c r="H16" i="1" s="1"/>
  <c r="E13" i="1"/>
  <c r="G13" i="1" s="1"/>
  <c r="H13" i="1" s="1"/>
  <c r="E14" i="1"/>
  <c r="G14" i="1" s="1"/>
  <c r="H14" i="1" s="1"/>
  <c r="M117" i="6"/>
  <c r="Y9" i="17" l="1"/>
  <c r="X91" i="17"/>
  <c r="X89" i="17"/>
  <c r="X87" i="17"/>
  <c r="X85" i="17"/>
  <c r="X83" i="17"/>
  <c r="X81" i="17"/>
  <c r="X78" i="17"/>
  <c r="X76" i="17"/>
  <c r="X74" i="17"/>
  <c r="X92" i="17"/>
  <c r="X90" i="17"/>
  <c r="X88" i="17"/>
  <c r="X86" i="17"/>
  <c r="X84" i="17"/>
  <c r="X82" i="17"/>
  <c r="X79" i="17"/>
  <c r="X77" i="17"/>
  <c r="X75" i="17"/>
  <c r="X73" i="17"/>
  <c r="X71" i="17"/>
  <c r="X69" i="17"/>
  <c r="X66" i="17"/>
  <c r="X64" i="17"/>
  <c r="X62" i="17"/>
  <c r="X60" i="17"/>
  <c r="X58" i="17"/>
  <c r="X56" i="17"/>
  <c r="X53" i="17"/>
  <c r="X51" i="17"/>
  <c r="X49" i="17"/>
  <c r="X47" i="17"/>
  <c r="X45" i="17"/>
  <c r="X43" i="17"/>
  <c r="X38" i="17"/>
  <c r="X36" i="17"/>
  <c r="X34" i="17"/>
  <c r="X32" i="17"/>
  <c r="X30" i="17"/>
  <c r="X28" i="17"/>
  <c r="X72" i="17"/>
  <c r="X70" i="17"/>
  <c r="X68" i="17"/>
  <c r="X65" i="17"/>
  <c r="X63" i="17"/>
  <c r="X61" i="17"/>
  <c r="X59" i="17"/>
  <c r="X57" i="17"/>
  <c r="X55" i="17"/>
  <c r="X52" i="17"/>
  <c r="X50" i="17"/>
  <c r="X48" i="17"/>
  <c r="X46" i="17"/>
  <c r="X44" i="17"/>
  <c r="X42" i="17"/>
  <c r="X37" i="17"/>
  <c r="X35" i="17"/>
  <c r="X33" i="17"/>
  <c r="X31" i="17"/>
  <c r="X29" i="17"/>
  <c r="X27" i="17"/>
  <c r="X10" i="17"/>
  <c r="X17" i="17"/>
  <c r="X23" i="17"/>
  <c r="X16" i="17"/>
  <c r="X14" i="17"/>
  <c r="X11" i="17"/>
  <c r="X13" i="17"/>
  <c r="X20" i="17"/>
  <c r="X19" i="17"/>
  <c r="X18" i="17"/>
  <c r="X15" i="17"/>
  <c r="X21" i="17"/>
  <c r="X24" i="17"/>
  <c r="X22" i="17"/>
  <c r="X12" i="17"/>
  <c r="R39" i="17"/>
  <c r="Q94" i="17"/>
  <c r="E19" i="1"/>
  <c r="G10" i="1"/>
  <c r="H10" i="1" s="1"/>
  <c r="Z69" i="17" l="1"/>
  <c r="AA69" i="17" s="1"/>
  <c r="Z65" i="17"/>
  <c r="AA65" i="17" s="1"/>
  <c r="Z83" i="17"/>
  <c r="AA83" i="17" s="1"/>
  <c r="Y92" i="17"/>
  <c r="Z92" i="17" s="1"/>
  <c r="AA92" i="17" s="1"/>
  <c r="Y88" i="17"/>
  <c r="Z88" i="17" s="1"/>
  <c r="AA88" i="17" s="1"/>
  <c r="Y84" i="17"/>
  <c r="Z84" i="17" s="1"/>
  <c r="AA84" i="17" s="1"/>
  <c r="Y79" i="17"/>
  <c r="Z79" i="17" s="1"/>
  <c r="AA79" i="17" s="1"/>
  <c r="Y75" i="17"/>
  <c r="Z75" i="17" s="1"/>
  <c r="AA75" i="17" s="1"/>
  <c r="Y89" i="17"/>
  <c r="Z89" i="17" s="1"/>
  <c r="AA89" i="17" s="1"/>
  <c r="Y85" i="17"/>
  <c r="Z85" i="17" s="1"/>
  <c r="AA85" i="17" s="1"/>
  <c r="Y81" i="17"/>
  <c r="Z81" i="17" s="1"/>
  <c r="AA81" i="17" s="1"/>
  <c r="Y76" i="17"/>
  <c r="Z76" i="17" s="1"/>
  <c r="AA76" i="17" s="1"/>
  <c r="Y72" i="17"/>
  <c r="Z72" i="17" s="1"/>
  <c r="AA72" i="17" s="1"/>
  <c r="Y70" i="17"/>
  <c r="Z70" i="17" s="1"/>
  <c r="AA70" i="17" s="1"/>
  <c r="Y68" i="17"/>
  <c r="Z68" i="17" s="1"/>
  <c r="Y65" i="17"/>
  <c r="Y63" i="17"/>
  <c r="Z63" i="17" s="1"/>
  <c r="AA63" i="17" s="1"/>
  <c r="Y61" i="17"/>
  <c r="Z61" i="17" s="1"/>
  <c r="AA61" i="17" s="1"/>
  <c r="Y59" i="17"/>
  <c r="Z59" i="17" s="1"/>
  <c r="AA59" i="17" s="1"/>
  <c r="Y57" i="17"/>
  <c r="Z57" i="17" s="1"/>
  <c r="AA57" i="17" s="1"/>
  <c r="Y55" i="17"/>
  <c r="Z55" i="17" s="1"/>
  <c r="AA55" i="17" s="1"/>
  <c r="Y52" i="17"/>
  <c r="Z52" i="17" s="1"/>
  <c r="AA52" i="17" s="1"/>
  <c r="Y50" i="17"/>
  <c r="Z50" i="17" s="1"/>
  <c r="AA50" i="17" s="1"/>
  <c r="Y48" i="17"/>
  <c r="Z48" i="17" s="1"/>
  <c r="AA48" i="17" s="1"/>
  <c r="Y46" i="17"/>
  <c r="Z46" i="17" s="1"/>
  <c r="AA46" i="17" s="1"/>
  <c r="Y44" i="17"/>
  <c r="Z44" i="17" s="1"/>
  <c r="AA44" i="17" s="1"/>
  <c r="Y42" i="17"/>
  <c r="Z42" i="17" s="1"/>
  <c r="AA42" i="17" s="1"/>
  <c r="Y37" i="17"/>
  <c r="Z37" i="17" s="1"/>
  <c r="AA37" i="17" s="1"/>
  <c r="Y35" i="17"/>
  <c r="Z35" i="17" s="1"/>
  <c r="AA35" i="17" s="1"/>
  <c r="Y33" i="17"/>
  <c r="Z33" i="17" s="1"/>
  <c r="AA33" i="17" s="1"/>
  <c r="Y31" i="17"/>
  <c r="Z31" i="17" s="1"/>
  <c r="AA31" i="17" s="1"/>
  <c r="Y29" i="17"/>
  <c r="Z29" i="17" s="1"/>
  <c r="AA29" i="17" s="1"/>
  <c r="Y27" i="17"/>
  <c r="Z27" i="17" s="1"/>
  <c r="Y90" i="17"/>
  <c r="Z90" i="17" s="1"/>
  <c r="AA90" i="17" s="1"/>
  <c r="Y86" i="17"/>
  <c r="Z86" i="17" s="1"/>
  <c r="AA86" i="17" s="1"/>
  <c r="Y82" i="17"/>
  <c r="Z82" i="17" s="1"/>
  <c r="AA82" i="17" s="1"/>
  <c r="Y77" i="17"/>
  <c r="Z77" i="17" s="1"/>
  <c r="AA77" i="17" s="1"/>
  <c r="Y73" i="17"/>
  <c r="Z73" i="17" s="1"/>
  <c r="AA73" i="17" s="1"/>
  <c r="Y91" i="17"/>
  <c r="Z91" i="17" s="1"/>
  <c r="AA91" i="17" s="1"/>
  <c r="Y87" i="17"/>
  <c r="Z87" i="17" s="1"/>
  <c r="AA87" i="17" s="1"/>
  <c r="Y83" i="17"/>
  <c r="Y78" i="17"/>
  <c r="Z78" i="17" s="1"/>
  <c r="AA78" i="17" s="1"/>
  <c r="Y74" i="17"/>
  <c r="Z74" i="17" s="1"/>
  <c r="AA74" i="17" s="1"/>
  <c r="Y71" i="17"/>
  <c r="Z71" i="17" s="1"/>
  <c r="AA71" i="17" s="1"/>
  <c r="Y69" i="17"/>
  <c r="Y66" i="17"/>
  <c r="Z66" i="17" s="1"/>
  <c r="AA66" i="17" s="1"/>
  <c r="Y64" i="17"/>
  <c r="Z64" i="17" s="1"/>
  <c r="AA64" i="17" s="1"/>
  <c r="Y62" i="17"/>
  <c r="Z62" i="17" s="1"/>
  <c r="AA62" i="17" s="1"/>
  <c r="Y60" i="17"/>
  <c r="Z60" i="17" s="1"/>
  <c r="AA60" i="17" s="1"/>
  <c r="Y58" i="17"/>
  <c r="Z58" i="17" s="1"/>
  <c r="AA58" i="17" s="1"/>
  <c r="Y56" i="17"/>
  <c r="Z56" i="17" s="1"/>
  <c r="AA56" i="17" s="1"/>
  <c r="Y53" i="17"/>
  <c r="Z53" i="17" s="1"/>
  <c r="AA53" i="17" s="1"/>
  <c r="Y51" i="17"/>
  <c r="Z51" i="17" s="1"/>
  <c r="AA51" i="17" s="1"/>
  <c r="Y49" i="17"/>
  <c r="Z49" i="17" s="1"/>
  <c r="AA49" i="17" s="1"/>
  <c r="Y47" i="17"/>
  <c r="Z47" i="17" s="1"/>
  <c r="AA47" i="17" s="1"/>
  <c r="Y45" i="17"/>
  <c r="Z45" i="17" s="1"/>
  <c r="AA45" i="17" s="1"/>
  <c r="Y43" i="17"/>
  <c r="Z43" i="17" s="1"/>
  <c r="AA43" i="17" s="1"/>
  <c r="Y38" i="17"/>
  <c r="Z38" i="17" s="1"/>
  <c r="AA38" i="17" s="1"/>
  <c r="Y36" i="17"/>
  <c r="Z36" i="17" s="1"/>
  <c r="AA36" i="17" s="1"/>
  <c r="Y34" i="17"/>
  <c r="Z34" i="17" s="1"/>
  <c r="AA34" i="17" s="1"/>
  <c r="Y32" i="17"/>
  <c r="Z32" i="17" s="1"/>
  <c r="AA32" i="17" s="1"/>
  <c r="Y30" i="17"/>
  <c r="Z30" i="17" s="1"/>
  <c r="AA30" i="17" s="1"/>
  <c r="Y28" i="17"/>
  <c r="Z28" i="17" s="1"/>
  <c r="AA28" i="17" s="1"/>
  <c r="AC9" i="17"/>
  <c r="F5" i="18"/>
  <c r="Y13" i="17"/>
  <c r="Z13" i="17" s="1"/>
  <c r="AA13" i="17" s="1"/>
  <c r="Y10" i="17"/>
  <c r="Z10" i="17" s="1"/>
  <c r="Y12" i="17"/>
  <c r="Z12" i="17" s="1"/>
  <c r="AA12" i="17" s="1"/>
  <c r="Y19" i="17"/>
  <c r="Z19" i="17" s="1"/>
  <c r="AA19" i="17" s="1"/>
  <c r="Y17" i="17"/>
  <c r="Z17" i="17" s="1"/>
  <c r="AA17" i="17" s="1"/>
  <c r="Y14" i="17"/>
  <c r="Z14" i="17" s="1"/>
  <c r="AA14" i="17" s="1"/>
  <c r="Y20" i="17"/>
  <c r="Z20" i="17" s="1"/>
  <c r="AA20" i="17" s="1"/>
  <c r="Y23" i="17"/>
  <c r="Z23" i="17" s="1"/>
  <c r="AA23" i="17" s="1"/>
  <c r="Y21" i="17"/>
  <c r="Z21" i="17" s="1"/>
  <c r="AA21" i="17" s="1"/>
  <c r="Y18" i="17"/>
  <c r="Z18" i="17" s="1"/>
  <c r="AA18" i="17" s="1"/>
  <c r="Y11" i="17"/>
  <c r="Z11" i="17" s="1"/>
  <c r="AA11" i="17" s="1"/>
  <c r="Y24" i="17"/>
  <c r="Z24" i="17" s="1"/>
  <c r="AA24" i="17" s="1"/>
  <c r="Y16" i="17"/>
  <c r="Z16" i="17" s="1"/>
  <c r="AA16" i="17" s="1"/>
  <c r="Y22" i="17"/>
  <c r="Z22" i="17" s="1"/>
  <c r="AA22" i="17" s="1"/>
  <c r="Y15" i="17"/>
  <c r="Z15" i="17" s="1"/>
  <c r="AA15" i="17" s="1"/>
  <c r="R94" i="17"/>
  <c r="R3" i="17"/>
  <c r="G19" i="1"/>
  <c r="H19" i="1" s="1"/>
  <c r="AA27" i="17" l="1"/>
  <c r="Z39" i="17"/>
  <c r="AA39" i="17" s="1"/>
  <c r="AC63" i="17"/>
  <c r="AC65" i="17"/>
  <c r="AC91" i="17"/>
  <c r="AC89" i="17"/>
  <c r="AC87" i="17"/>
  <c r="AC85" i="17"/>
  <c r="AC83" i="17"/>
  <c r="AC81" i="17"/>
  <c r="AC78" i="17"/>
  <c r="AC76" i="17"/>
  <c r="AC74" i="17"/>
  <c r="AC72" i="17"/>
  <c r="AC70" i="17"/>
  <c r="AC68" i="17"/>
  <c r="AC61" i="17"/>
  <c r="AC59" i="17"/>
  <c r="AC57" i="17"/>
  <c r="AC55" i="17"/>
  <c r="AC52" i="17"/>
  <c r="AC50" i="17"/>
  <c r="AC48" i="17"/>
  <c r="AC62" i="17"/>
  <c r="AC64" i="17"/>
  <c r="AC66" i="17"/>
  <c r="AC92" i="17"/>
  <c r="AC84" i="17"/>
  <c r="AC75" i="17"/>
  <c r="AC58" i="17"/>
  <c r="AC49" i="17"/>
  <c r="AC86" i="17"/>
  <c r="AC77" i="17"/>
  <c r="AC69" i="17"/>
  <c r="AC60" i="17"/>
  <c r="AC51" i="17"/>
  <c r="AC45" i="17"/>
  <c r="AC43" i="17"/>
  <c r="AC38" i="17"/>
  <c r="AC36" i="17"/>
  <c r="AC34" i="17"/>
  <c r="AC32" i="17"/>
  <c r="AC30" i="17"/>
  <c r="AC28" i="17"/>
  <c r="E5" i="19"/>
  <c r="AC88" i="17"/>
  <c r="AC79" i="17"/>
  <c r="AC71" i="17"/>
  <c r="AC53" i="17"/>
  <c r="AC90" i="17"/>
  <c r="AC82" i="17"/>
  <c r="AC73" i="17"/>
  <c r="AC56" i="17"/>
  <c r="AC47" i="17"/>
  <c r="AC46" i="17"/>
  <c r="AC44" i="17"/>
  <c r="AC42" i="17"/>
  <c r="AC37" i="17"/>
  <c r="AC35" i="17"/>
  <c r="AC33" i="17"/>
  <c r="AC31" i="17"/>
  <c r="AC29" i="17"/>
  <c r="AC27" i="17"/>
  <c r="AC11" i="17"/>
  <c r="AC13" i="17"/>
  <c r="AC15" i="17"/>
  <c r="AC17" i="17"/>
  <c r="AC19" i="17"/>
  <c r="AC21" i="17"/>
  <c r="AC23" i="17"/>
  <c r="AC12" i="17"/>
  <c r="AC14" i="17"/>
  <c r="AC16" i="17"/>
  <c r="AC18" i="17"/>
  <c r="AC20" i="17"/>
  <c r="AC22" i="17"/>
  <c r="AC24" i="17"/>
  <c r="AC10" i="17"/>
  <c r="AD9" i="17"/>
  <c r="AA10" i="17"/>
  <c r="Z25" i="17"/>
  <c r="AA25" i="17" s="1"/>
  <c r="Z93" i="17"/>
  <c r="AA68" i="17"/>
  <c r="R4" i="17"/>
  <c r="Q5" i="17"/>
  <c r="AD91" i="17" l="1"/>
  <c r="AD89" i="17"/>
  <c r="AD87" i="17"/>
  <c r="AD85" i="17"/>
  <c r="AD83" i="17"/>
  <c r="AD81" i="17"/>
  <c r="AD78" i="17"/>
  <c r="AD76" i="17"/>
  <c r="AD74" i="17"/>
  <c r="AD72" i="17"/>
  <c r="AD70" i="17"/>
  <c r="AD68" i="17"/>
  <c r="AD61" i="17"/>
  <c r="AD59" i="17"/>
  <c r="AD57" i="17"/>
  <c r="AD55" i="17"/>
  <c r="AD52" i="17"/>
  <c r="AD50" i="17"/>
  <c r="AD48" i="17"/>
  <c r="AD63" i="17"/>
  <c r="AD65" i="17"/>
  <c r="AD92" i="17"/>
  <c r="AD90" i="17"/>
  <c r="AD88" i="17"/>
  <c r="AD86" i="17"/>
  <c r="AD84" i="17"/>
  <c r="AD82" i="17"/>
  <c r="AD79" i="17"/>
  <c r="AD77" i="17"/>
  <c r="AD75" i="17"/>
  <c r="AD73" i="17"/>
  <c r="AD71" i="17"/>
  <c r="AD69" i="17"/>
  <c r="AD60" i="17"/>
  <c r="AD58" i="17"/>
  <c r="AD56" i="17"/>
  <c r="AD53" i="17"/>
  <c r="AD51" i="17"/>
  <c r="AD49" i="17"/>
  <c r="AD47" i="17"/>
  <c r="AD45" i="17"/>
  <c r="AD43" i="17"/>
  <c r="AD38" i="17"/>
  <c r="AD36" i="17"/>
  <c r="AD34" i="17"/>
  <c r="AD32" i="17"/>
  <c r="AD30" i="17"/>
  <c r="AD28" i="17"/>
  <c r="AD66" i="17"/>
  <c r="AD64" i="17"/>
  <c r="AD46" i="17"/>
  <c r="AD44" i="17"/>
  <c r="AD42" i="17"/>
  <c r="AD37" i="17"/>
  <c r="AD35" i="17"/>
  <c r="AD33" i="17"/>
  <c r="AD62" i="17"/>
  <c r="AD31" i="17"/>
  <c r="AD10" i="17"/>
  <c r="AD27" i="17"/>
  <c r="AD29" i="17"/>
  <c r="AD14" i="17"/>
  <c r="AD18" i="17"/>
  <c r="AD22" i="17"/>
  <c r="AD13" i="17"/>
  <c r="AD17" i="17"/>
  <c r="AD21" i="17"/>
  <c r="AD12" i="17"/>
  <c r="AD16" i="17"/>
  <c r="AD20" i="17"/>
  <c r="AD24" i="17"/>
  <c r="AD11" i="17"/>
  <c r="AD15" i="17"/>
  <c r="AD19" i="17"/>
  <c r="AD23" i="17"/>
  <c r="AE9" i="17"/>
  <c r="AA93" i="17"/>
  <c r="Z94" i="17"/>
  <c r="C14" i="11"/>
  <c r="C20" i="11" s="1"/>
  <c r="D11" i="11"/>
  <c r="D12" i="11" s="1"/>
  <c r="Z5" i="17" l="1"/>
  <c r="AA94" i="17"/>
  <c r="Z95" i="17"/>
  <c r="AE62" i="17"/>
  <c r="AE64" i="17"/>
  <c r="AE66" i="17"/>
  <c r="AE92" i="17"/>
  <c r="AE90" i="17"/>
  <c r="AE88" i="17"/>
  <c r="AE86" i="17"/>
  <c r="AE84" i="17"/>
  <c r="AE82" i="17"/>
  <c r="AE79" i="17"/>
  <c r="AE77" i="17"/>
  <c r="AE75" i="17"/>
  <c r="AE73" i="17"/>
  <c r="AE71" i="17"/>
  <c r="AE69" i="17"/>
  <c r="AE60" i="17"/>
  <c r="AE58" i="17"/>
  <c r="AE56" i="17"/>
  <c r="AE53" i="17"/>
  <c r="AE51" i="17"/>
  <c r="AE49" i="17"/>
  <c r="AE47" i="17"/>
  <c r="AE63" i="17"/>
  <c r="AE65" i="17"/>
  <c r="AE89" i="17"/>
  <c r="AE81" i="17"/>
  <c r="AE72" i="17"/>
  <c r="AE55" i="17"/>
  <c r="AE91" i="17"/>
  <c r="AE83" i="17"/>
  <c r="AE74" i="17"/>
  <c r="AE57" i="17"/>
  <c r="AE48" i="17"/>
  <c r="AE46" i="17"/>
  <c r="AE44" i="17"/>
  <c r="AE42" i="17"/>
  <c r="AE37" i="17"/>
  <c r="AE35" i="17"/>
  <c r="AE33" i="17"/>
  <c r="AE31" i="17"/>
  <c r="AE29" i="17"/>
  <c r="AE27" i="17"/>
  <c r="AE85" i="17"/>
  <c r="AE76" i="17"/>
  <c r="AE68" i="17"/>
  <c r="AE59" i="17"/>
  <c r="AE50" i="17"/>
  <c r="AE87" i="17"/>
  <c r="AE78" i="17"/>
  <c r="AE70" i="17"/>
  <c r="AE61" i="17"/>
  <c r="AE52" i="17"/>
  <c r="AE45" i="17"/>
  <c r="AE43" i="17"/>
  <c r="AE38" i="17"/>
  <c r="AE36" i="17"/>
  <c r="AE34" i="17"/>
  <c r="AE32" i="17"/>
  <c r="AE30" i="17"/>
  <c r="AE28" i="17"/>
  <c r="AE12" i="17"/>
  <c r="AE14" i="17"/>
  <c r="AE16" i="17"/>
  <c r="AE18" i="17"/>
  <c r="AE20" i="17"/>
  <c r="AE22" i="17"/>
  <c r="AE24" i="17"/>
  <c r="AE11" i="17"/>
  <c r="AE13" i="17"/>
  <c r="AE15" i="17"/>
  <c r="AE17" i="17"/>
  <c r="AE19" i="17"/>
  <c r="AE21" i="17"/>
  <c r="AE23" i="17"/>
  <c r="AE10" i="17"/>
  <c r="AF9" i="17"/>
  <c r="C21" i="11"/>
  <c r="AF92" i="17" l="1"/>
  <c r="AF90" i="17"/>
  <c r="AF88" i="17"/>
  <c r="AF86" i="17"/>
  <c r="AF84" i="17"/>
  <c r="AF82" i="17"/>
  <c r="AF79" i="17"/>
  <c r="AF77" i="17"/>
  <c r="AF75" i="17"/>
  <c r="AF73" i="17"/>
  <c r="AF71" i="17"/>
  <c r="AF69" i="17"/>
  <c r="AF60" i="17"/>
  <c r="AF58" i="17"/>
  <c r="AF56" i="17"/>
  <c r="AF53" i="17"/>
  <c r="AF51" i="17"/>
  <c r="AF49" i="17"/>
  <c r="AF47" i="17"/>
  <c r="AF62" i="17"/>
  <c r="AF64" i="17"/>
  <c r="AF66" i="17"/>
  <c r="AF91" i="17"/>
  <c r="AF89" i="17"/>
  <c r="AF87" i="17"/>
  <c r="AF85" i="17"/>
  <c r="AF83" i="17"/>
  <c r="AF81" i="17"/>
  <c r="AF78" i="17"/>
  <c r="AF76" i="17"/>
  <c r="AF74" i="17"/>
  <c r="AF72" i="17"/>
  <c r="AF70" i="17"/>
  <c r="AF68" i="17"/>
  <c r="AF61" i="17"/>
  <c r="AF59" i="17"/>
  <c r="AF57" i="17"/>
  <c r="AF55" i="17"/>
  <c r="AF52" i="17"/>
  <c r="AF50" i="17"/>
  <c r="AF48" i="17"/>
  <c r="AF46" i="17"/>
  <c r="AF65" i="17"/>
  <c r="AF44" i="17"/>
  <c r="AF42" i="17"/>
  <c r="AF37" i="17"/>
  <c r="AF35" i="17"/>
  <c r="AF33" i="17"/>
  <c r="AF31" i="17"/>
  <c r="AF29" i="17"/>
  <c r="AF27" i="17"/>
  <c r="AF63" i="17"/>
  <c r="AF45" i="17"/>
  <c r="AF43" i="17"/>
  <c r="AF38" i="17"/>
  <c r="AF36" i="17"/>
  <c r="AF34" i="17"/>
  <c r="AF32" i="17"/>
  <c r="AF28" i="17"/>
  <c r="AF30" i="17"/>
  <c r="AF10" i="17"/>
  <c r="AF11" i="17"/>
  <c r="AF15" i="17"/>
  <c r="AF19" i="17"/>
  <c r="AF23" i="17"/>
  <c r="AF14" i="17"/>
  <c r="AF18" i="17"/>
  <c r="AF22" i="17"/>
  <c r="AF13" i="17"/>
  <c r="AF17" i="17"/>
  <c r="AF21" i="17"/>
  <c r="AF12" i="17"/>
  <c r="AF16" i="17"/>
  <c r="AF20" i="17"/>
  <c r="AF24" i="17"/>
  <c r="AG9" i="17"/>
  <c r="AA95" i="17"/>
  <c r="AA4" i="17" l="1"/>
  <c r="AJ95" i="17"/>
  <c r="AJ4" i="17" s="1"/>
  <c r="AG63" i="17"/>
  <c r="AG65" i="17"/>
  <c r="AG91" i="17"/>
  <c r="AG89" i="17"/>
  <c r="AG87" i="17"/>
  <c r="AG85" i="17"/>
  <c r="AG83" i="17"/>
  <c r="AG81" i="17"/>
  <c r="AG78" i="17"/>
  <c r="AG76" i="17"/>
  <c r="AG74" i="17"/>
  <c r="AG72" i="17"/>
  <c r="AG70" i="17"/>
  <c r="AG68" i="17"/>
  <c r="AG61" i="17"/>
  <c r="AG59" i="17"/>
  <c r="AG57" i="17"/>
  <c r="AG55" i="17"/>
  <c r="AG52" i="17"/>
  <c r="AG50" i="17"/>
  <c r="AG48" i="17"/>
  <c r="AG46" i="17"/>
  <c r="AG62" i="17"/>
  <c r="AG64" i="17"/>
  <c r="AG66" i="17"/>
  <c r="AG86" i="17"/>
  <c r="AG77" i="17"/>
  <c r="AG69" i="17"/>
  <c r="AG60" i="17"/>
  <c r="AG51" i="17"/>
  <c r="AG88" i="17"/>
  <c r="AG79" i="17"/>
  <c r="AG71" i="17"/>
  <c r="AG53" i="17"/>
  <c r="AG45" i="17"/>
  <c r="AG43" i="17"/>
  <c r="AG38" i="17"/>
  <c r="AG36" i="17"/>
  <c r="AG34" i="17"/>
  <c r="AG32" i="17"/>
  <c r="AG30" i="17"/>
  <c r="AG28" i="17"/>
  <c r="AG90" i="17"/>
  <c r="AG82" i="17"/>
  <c r="AG73" i="17"/>
  <c r="AG56" i="17"/>
  <c r="AG47" i="17"/>
  <c r="AG92" i="17"/>
  <c r="AG84" i="17"/>
  <c r="AG75" i="17"/>
  <c r="AG58" i="17"/>
  <c r="AG49" i="17"/>
  <c r="AG44" i="17"/>
  <c r="AG42" i="17"/>
  <c r="AG37" i="17"/>
  <c r="AG35" i="17"/>
  <c r="AG33" i="17"/>
  <c r="AG31" i="17"/>
  <c r="AG29" i="17"/>
  <c r="AG27" i="17"/>
  <c r="AG11" i="17"/>
  <c r="AG13" i="17"/>
  <c r="AG15" i="17"/>
  <c r="AG17" i="17"/>
  <c r="AG19" i="17"/>
  <c r="AG21" i="17"/>
  <c r="AG23" i="17"/>
  <c r="AG12" i="17"/>
  <c r="AG14" i="17"/>
  <c r="AG16" i="17"/>
  <c r="AG18" i="17"/>
  <c r="AG20" i="17"/>
  <c r="AG22" i="17"/>
  <c r="AG24" i="17"/>
  <c r="AG10" i="17"/>
  <c r="AH9" i="17"/>
  <c r="AH91" i="17" l="1"/>
  <c r="AI91" i="17" s="1"/>
  <c r="AJ91" i="17" s="1"/>
  <c r="AH89" i="17"/>
  <c r="AI89" i="17" s="1"/>
  <c r="AJ89" i="17" s="1"/>
  <c r="AH87" i="17"/>
  <c r="AI87" i="17" s="1"/>
  <c r="AJ87" i="17" s="1"/>
  <c r="AH85" i="17"/>
  <c r="AI85" i="17" s="1"/>
  <c r="AJ85" i="17" s="1"/>
  <c r="AH83" i="17"/>
  <c r="AH81" i="17"/>
  <c r="AI81" i="17" s="1"/>
  <c r="AJ81" i="17" s="1"/>
  <c r="AH78" i="17"/>
  <c r="AI78" i="17" s="1"/>
  <c r="AJ78" i="17" s="1"/>
  <c r="AH76" i="17"/>
  <c r="AI76" i="17" s="1"/>
  <c r="AJ76" i="17" s="1"/>
  <c r="AH74" i="17"/>
  <c r="AH72" i="17"/>
  <c r="AI72" i="17" s="1"/>
  <c r="AJ72" i="17" s="1"/>
  <c r="AH70" i="17"/>
  <c r="AI70" i="17" s="1"/>
  <c r="AJ70" i="17" s="1"/>
  <c r="AH68" i="17"/>
  <c r="AI68" i="17" s="1"/>
  <c r="AH61" i="17"/>
  <c r="AH59" i="17"/>
  <c r="AI59" i="17" s="1"/>
  <c r="AJ59" i="17" s="1"/>
  <c r="AH57" i="17"/>
  <c r="AI57" i="17" s="1"/>
  <c r="AJ57" i="17" s="1"/>
  <c r="AH55" i="17"/>
  <c r="AI55" i="17" s="1"/>
  <c r="AJ55" i="17" s="1"/>
  <c r="AH52" i="17"/>
  <c r="AH50" i="17"/>
  <c r="AI50" i="17" s="1"/>
  <c r="AJ50" i="17" s="1"/>
  <c r="AH48" i="17"/>
  <c r="AI48" i="17" s="1"/>
  <c r="AJ48" i="17" s="1"/>
  <c r="AH63" i="17"/>
  <c r="AI63" i="17" s="1"/>
  <c r="AJ63" i="17" s="1"/>
  <c r="AH65" i="17"/>
  <c r="AI65" i="17" s="1"/>
  <c r="AJ65" i="17" s="1"/>
  <c r="AH92" i="17"/>
  <c r="AI92" i="17" s="1"/>
  <c r="AJ92" i="17" s="1"/>
  <c r="AH90" i="17"/>
  <c r="AI90" i="17" s="1"/>
  <c r="AJ90" i="17" s="1"/>
  <c r="AH88" i="17"/>
  <c r="AI88" i="17" s="1"/>
  <c r="AJ88" i="17" s="1"/>
  <c r="AH86" i="17"/>
  <c r="AI86" i="17" s="1"/>
  <c r="AJ86" i="17" s="1"/>
  <c r="AH84" i="17"/>
  <c r="AI84" i="17" s="1"/>
  <c r="AJ84" i="17" s="1"/>
  <c r="AH82" i="17"/>
  <c r="AI82" i="17" s="1"/>
  <c r="AJ82" i="17" s="1"/>
  <c r="AH79" i="17"/>
  <c r="AI79" i="17" s="1"/>
  <c r="AJ79" i="17" s="1"/>
  <c r="AH77" i="17"/>
  <c r="AH75" i="17"/>
  <c r="AI75" i="17" s="1"/>
  <c r="AJ75" i="17" s="1"/>
  <c r="AH73" i="17"/>
  <c r="AI73" i="17" s="1"/>
  <c r="AJ73" i="17" s="1"/>
  <c r="AH71" i="17"/>
  <c r="AI71" i="17" s="1"/>
  <c r="AJ71" i="17" s="1"/>
  <c r="AH69" i="17"/>
  <c r="AI69" i="17" s="1"/>
  <c r="AJ69" i="17" s="1"/>
  <c r="AH60" i="17"/>
  <c r="AI60" i="17" s="1"/>
  <c r="AJ60" i="17" s="1"/>
  <c r="AH58" i="17"/>
  <c r="AI58" i="17" s="1"/>
  <c r="AJ58" i="17" s="1"/>
  <c r="AH56" i="17"/>
  <c r="AI56" i="17" s="1"/>
  <c r="AJ56" i="17" s="1"/>
  <c r="AH53" i="17"/>
  <c r="AI53" i="17" s="1"/>
  <c r="AJ53" i="17" s="1"/>
  <c r="AH51" i="17"/>
  <c r="AI51" i="17" s="1"/>
  <c r="AJ51" i="17" s="1"/>
  <c r="AH49" i="17"/>
  <c r="AI49" i="17" s="1"/>
  <c r="AJ49" i="17" s="1"/>
  <c r="AH47" i="17"/>
  <c r="AH62" i="17"/>
  <c r="AI62" i="17" s="1"/>
  <c r="AJ62" i="17" s="1"/>
  <c r="AH46" i="17"/>
  <c r="AI46" i="17" s="1"/>
  <c r="AJ46" i="17" s="1"/>
  <c r="AH45" i="17"/>
  <c r="AI45" i="17" s="1"/>
  <c r="AJ45" i="17" s="1"/>
  <c r="AH43" i="17"/>
  <c r="AI43" i="17" s="1"/>
  <c r="AJ43" i="17" s="1"/>
  <c r="AH38" i="17"/>
  <c r="AI38" i="17" s="1"/>
  <c r="AJ38" i="17" s="1"/>
  <c r="AH36" i="17"/>
  <c r="AI36" i="17" s="1"/>
  <c r="AJ36" i="17" s="1"/>
  <c r="AH34" i="17"/>
  <c r="AI34" i="17" s="1"/>
  <c r="AJ34" i="17" s="1"/>
  <c r="AH32" i="17"/>
  <c r="AI32" i="17" s="1"/>
  <c r="AJ32" i="17" s="1"/>
  <c r="AH30" i="17"/>
  <c r="AI30" i="17" s="1"/>
  <c r="AJ30" i="17" s="1"/>
  <c r="AH28" i="17"/>
  <c r="AI28" i="17" s="1"/>
  <c r="AJ28" i="17" s="1"/>
  <c r="AH66" i="17"/>
  <c r="AI66" i="17" s="1"/>
  <c r="AJ66" i="17" s="1"/>
  <c r="AH44" i="17"/>
  <c r="AI44" i="17" s="1"/>
  <c r="AJ44" i="17" s="1"/>
  <c r="AH42" i="17"/>
  <c r="AI42" i="17" s="1"/>
  <c r="AJ42" i="17" s="1"/>
  <c r="AH37" i="17"/>
  <c r="AI37" i="17" s="1"/>
  <c r="AJ37" i="17" s="1"/>
  <c r="AH35" i="17"/>
  <c r="AI35" i="17" s="1"/>
  <c r="AJ35" i="17" s="1"/>
  <c r="AH33" i="17"/>
  <c r="AI33" i="17" s="1"/>
  <c r="AJ33" i="17" s="1"/>
  <c r="AH31" i="17"/>
  <c r="AI31" i="17" s="1"/>
  <c r="AJ31" i="17" s="1"/>
  <c r="AH64" i="17"/>
  <c r="AI64" i="17" s="1"/>
  <c r="AJ64" i="17" s="1"/>
  <c r="AH27" i="17"/>
  <c r="AI27" i="17" s="1"/>
  <c r="AH10" i="17"/>
  <c r="AI10" i="17" s="1"/>
  <c r="AH29" i="17"/>
  <c r="AI29" i="17" s="1"/>
  <c r="AJ29" i="17" s="1"/>
  <c r="F5" i="19"/>
  <c r="AH12" i="17"/>
  <c r="AI12" i="17" s="1"/>
  <c r="AJ12" i="17" s="1"/>
  <c r="AH16" i="17"/>
  <c r="AI16" i="17" s="1"/>
  <c r="AJ16" i="17" s="1"/>
  <c r="AH20" i="17"/>
  <c r="AI20" i="17" s="1"/>
  <c r="AJ20" i="17" s="1"/>
  <c r="AH24" i="17"/>
  <c r="AI24" i="17" s="1"/>
  <c r="AJ24" i="17" s="1"/>
  <c r="AH11" i="17"/>
  <c r="AI11" i="17" s="1"/>
  <c r="AJ11" i="17" s="1"/>
  <c r="AH15" i="17"/>
  <c r="AI15" i="17" s="1"/>
  <c r="AJ15" i="17" s="1"/>
  <c r="AH19" i="17"/>
  <c r="AI19" i="17" s="1"/>
  <c r="AJ19" i="17" s="1"/>
  <c r="AH23" i="17"/>
  <c r="AI23" i="17" s="1"/>
  <c r="AJ23" i="17" s="1"/>
  <c r="AH14" i="17"/>
  <c r="AI14" i="17" s="1"/>
  <c r="AJ14" i="17" s="1"/>
  <c r="AH18" i="17"/>
  <c r="AI18" i="17" s="1"/>
  <c r="AJ18" i="17" s="1"/>
  <c r="AH22" i="17"/>
  <c r="AI22" i="17" s="1"/>
  <c r="AJ22" i="17" s="1"/>
  <c r="AH13" i="17"/>
  <c r="AI13" i="17" s="1"/>
  <c r="AJ13" i="17" s="1"/>
  <c r="AH17" i="17"/>
  <c r="AI17" i="17" s="1"/>
  <c r="AJ17" i="17" s="1"/>
  <c r="AH21" i="17"/>
  <c r="AI21" i="17" s="1"/>
  <c r="AJ21" i="17" s="1"/>
  <c r="AI47" i="17"/>
  <c r="AJ47" i="17" s="1"/>
  <c r="AI77" i="17"/>
  <c r="AJ77" i="17" s="1"/>
  <c r="AI52" i="17"/>
  <c r="AJ52" i="17" s="1"/>
  <c r="AI61" i="17"/>
  <c r="AJ61" i="17" s="1"/>
  <c r="AI74" i="17"/>
  <c r="AJ74" i="17" s="1"/>
  <c r="AI83" i="17"/>
  <c r="AJ83" i="17" s="1"/>
  <c r="AJ10" i="17" l="1"/>
  <c r="AI25" i="17"/>
  <c r="AJ25" i="17" s="1"/>
  <c r="AJ68" i="17"/>
  <c r="AI93" i="17"/>
  <c r="AJ27" i="17"/>
  <c r="AI39" i="17"/>
  <c r="AJ39" i="17" s="1"/>
  <c r="AJ93" i="17" l="1"/>
  <c r="AI94" i="17"/>
  <c r="AI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CF616F9A-E6CD-449A-9538-2179AFD8040E}">
      <text>
        <r>
          <rPr>
            <sz val="9"/>
            <color indexed="81"/>
            <rFont val="Tahoma"/>
            <family val="2"/>
          </rPr>
          <t>Please select the budget Category Line (sourced from Budget &amp; Fin Report Worksheet).</t>
        </r>
      </text>
    </comment>
    <comment ref="D9" authorId="0" shapeId="0" xr:uid="{A8718848-DA92-43B2-AEC0-5732F2B48125}">
      <text>
        <r>
          <rPr>
            <sz val="9"/>
            <color indexed="81"/>
            <rFont val="Tahoma"/>
            <family val="2"/>
          </rPr>
          <t xml:space="preserve">Please select the budget period from drop down list (sourced from Budget &amp; Fin Report)
</t>
        </r>
      </text>
    </comment>
    <comment ref="E9" authorId="0" shapeId="0" xr:uid="{E0124E9B-95CB-4257-B35A-4810EEA7A6A5}">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BA4BAD56-7717-49C2-BFFD-22418F52588F}">
      <text>
        <r>
          <rPr>
            <b/>
            <sz val="9"/>
            <color indexed="81"/>
            <rFont val="Tahoma"/>
            <family val="2"/>
          </rPr>
          <t>Author:</t>
        </r>
        <r>
          <rPr>
            <sz val="9"/>
            <color indexed="81"/>
            <rFont val="Tahoma"/>
            <family val="2"/>
          </rPr>
          <t xml:space="preserve">
Payment release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37A14466-E5F1-473D-9CAF-B96076C8DB72}">
      <text>
        <r>
          <rPr>
            <sz val="9"/>
            <color indexed="81"/>
            <rFont val="Tahoma"/>
            <family val="2"/>
          </rPr>
          <t>Please select the budget Category Line (sourced from Budget &amp; Fin Report Worksheet).</t>
        </r>
      </text>
    </comment>
    <comment ref="D9" authorId="0" shapeId="0" xr:uid="{CA2DF3C0-C2D8-4824-B496-5C2FBF039A03}">
      <text>
        <r>
          <rPr>
            <sz val="9"/>
            <color indexed="81"/>
            <rFont val="Tahoma"/>
            <family val="2"/>
          </rPr>
          <t xml:space="preserve">Please select the budget period from drop down list (sourced from Budget &amp; Fin Report)
</t>
        </r>
      </text>
    </comment>
    <comment ref="E9" authorId="0" shapeId="0" xr:uid="{8EB675A4-2756-441A-B58A-EFDAF873DEB2}">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E167F0E1-4411-4755-A9FE-7ECD00B83FED}">
      <text>
        <r>
          <rPr>
            <b/>
            <sz val="9"/>
            <color indexed="81"/>
            <rFont val="Tahoma"/>
            <family val="2"/>
          </rPr>
          <t>Author:</t>
        </r>
        <r>
          <rPr>
            <sz val="9"/>
            <color indexed="81"/>
            <rFont val="Tahoma"/>
            <family val="2"/>
          </rPr>
          <t xml:space="preserve">
Payment release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9FD73E92-4A4F-44AB-9FEE-F657CAF3FD7B}">
      <text>
        <r>
          <rPr>
            <sz val="9"/>
            <color indexed="81"/>
            <rFont val="Tahoma"/>
            <family val="2"/>
          </rPr>
          <t>Please select the budget Category Line (sourced from Budget &amp; Fin Report Worksheet).</t>
        </r>
      </text>
    </comment>
    <comment ref="D9" authorId="0" shapeId="0" xr:uid="{2FDBD87B-8AC0-4E85-9317-F233AC3A274B}">
      <text>
        <r>
          <rPr>
            <sz val="9"/>
            <color indexed="81"/>
            <rFont val="Tahoma"/>
            <family val="2"/>
          </rPr>
          <t xml:space="preserve">Please select the budget period from drop down list (sourced from Budget &amp; Fin Report)
</t>
        </r>
      </text>
    </comment>
    <comment ref="E9" authorId="0" shapeId="0" xr:uid="{64C679F9-D176-4064-9919-BFCF005F000E}">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E128DDEF-9B23-41D3-B6A7-27E1A7375992}">
      <text>
        <r>
          <rPr>
            <b/>
            <sz val="9"/>
            <color indexed="81"/>
            <rFont val="Tahoma"/>
            <family val="2"/>
          </rPr>
          <t>Author:</t>
        </r>
        <r>
          <rPr>
            <sz val="9"/>
            <color indexed="81"/>
            <rFont val="Tahoma"/>
            <family val="2"/>
          </rPr>
          <t xml:space="preserve">
Payment release date</t>
        </r>
      </text>
    </comment>
  </commentList>
</comments>
</file>

<file path=xl/sharedStrings.xml><?xml version="1.0" encoding="utf-8"?>
<sst xmlns="http://schemas.openxmlformats.org/spreadsheetml/2006/main" count="482" uniqueCount="283">
  <si>
    <t xml:space="preserve">IP:                                </t>
  </si>
  <si>
    <t>XXXXXX</t>
  </si>
  <si>
    <t>Project Title</t>
  </si>
  <si>
    <t>Project Code</t>
  </si>
  <si>
    <t>Project Start Date:</t>
  </si>
  <si>
    <t>Month/Year</t>
  </si>
  <si>
    <t>Project End Date:</t>
  </si>
  <si>
    <t>Total Project Duration:</t>
  </si>
  <si>
    <t>18  Months</t>
  </si>
  <si>
    <t>Project Currency</t>
  </si>
  <si>
    <t>USD</t>
  </si>
  <si>
    <t>Total Budget:</t>
  </si>
  <si>
    <t>Control 1</t>
  </si>
  <si>
    <t>Reportıng Perıod</t>
  </si>
  <si>
    <t>Expenditure</t>
  </si>
  <si>
    <t>Cumulative Expenditure</t>
  </si>
  <si>
    <t>Transfer Date</t>
  </si>
  <si>
    <t>Amount</t>
  </si>
  <si>
    <t>Cumulative Transfer</t>
  </si>
  <si>
    <t>1. Interim Report</t>
  </si>
  <si>
    <t>2. Interim Report</t>
  </si>
  <si>
    <t>Transfer 2</t>
  </si>
  <si>
    <t>3. Final Report</t>
  </si>
  <si>
    <t>Transfer 3</t>
  </si>
  <si>
    <t xml:space="preserve"> </t>
  </si>
  <si>
    <t>Total</t>
  </si>
  <si>
    <t>Summary</t>
  </si>
  <si>
    <t>(a) Total Budget per Agreement</t>
  </si>
  <si>
    <t>(b) Total Funding Released</t>
  </si>
  <si>
    <t xml:space="preserve">(a)-(b)= (c)Balance of payable amount 
</t>
  </si>
  <si>
    <t>Cumulative Expenditure Reported</t>
  </si>
  <si>
    <t xml:space="preserve">Fund Balance with IP </t>
  </si>
  <si>
    <t>Burn Rate of Total Funds  Transferred</t>
  </si>
  <si>
    <t>Budget Balance after actual reported expenditure 
(Total approved budget-cumulative reported expenditures)</t>
  </si>
  <si>
    <t>Reporting Status Submitted</t>
  </si>
  <si>
    <t>Interim Report 1</t>
  </si>
  <si>
    <t>Interim Report 2</t>
  </si>
  <si>
    <t>Final Report</t>
  </si>
  <si>
    <t>(if applicable accoring to Minimum Requirements Monitoring Matrix)</t>
  </si>
  <si>
    <t>(if applicable accorind to Minimum Requirements Monitoring Matrix)</t>
  </si>
  <si>
    <t>Compulsory</t>
  </si>
  <si>
    <t>Reviewed by:</t>
  </si>
  <si>
    <t>Approved by:</t>
  </si>
  <si>
    <t>This section related to Implementing Partner and IOM before beginning the project</t>
  </si>
  <si>
    <t>Budget Line</t>
  </si>
  <si>
    <t>Sub Budget Line</t>
  </si>
  <si>
    <t>Description</t>
  </si>
  <si>
    <t>Documents Requirements</t>
  </si>
  <si>
    <t xml:space="preserve">A. Staff and Other Personnel Costs </t>
  </si>
  <si>
    <t>A.1 Direct to Project
A.2 Support to Project</t>
  </si>
  <si>
    <t xml:space="preserve">Please itemize costs of staff, consultants and other personnel to be recruited directly by the implementing partner for project implementation. 
Direct to Project: all staff cost-related directly to the project in the field (ex: engineer). 
Support to Project: all staff cost-related indirectly to the project (ex: Accountant). </t>
  </si>
  <si>
    <t xml:space="preserve">1- Payroll (Indicate Project Code)
2- Contracts (Original Salary)
3- Employee’s ID
4- Timesheet (Allocation of Project Code)
5- Pay slip or Payment Voucher
6- Vetting </t>
  </si>
  <si>
    <t>B. Supplies, Commodities, Materials</t>
  </si>
  <si>
    <t>-</t>
  </si>
  <si>
    <t>Please itemize direct and indirect costs of consumables to be purchased under the project, including, freight, storage and distribution costs</t>
  </si>
  <si>
    <t>1- Purchase Request. 2- RFQs/Bids
3- Bids Analysis. 4- Vendor ID
5- Purchase Order. 6- Contract 
7-Invoice. 8- Goods/Service Receive Note
9- Payment Voucher. 10- Vendor Vetting</t>
  </si>
  <si>
    <t>C. Equipment</t>
  </si>
  <si>
    <t xml:space="preserve">C.1 Fixed Asset
C.2 Equipment </t>
  </si>
  <si>
    <t xml:space="preserve">Please itemize the costs of non-consumables to be purchased under the project. Fixed Asset: include all asset could be used more times such as Laptop, Printer, Camera, Generator etc…
Equipment: asset purchased especially for implementing the project operations (Ex: devices, machines, tools, and vehicles). </t>
  </si>
  <si>
    <t>D. Contractual Services</t>
  </si>
  <si>
    <t xml:space="preserve">Please list works and services to be contracted under the project. It is usually the main activity of the project such as construction, water tracking. should be contracted with vendors </t>
  </si>
  <si>
    <t>E. Travel</t>
  </si>
  <si>
    <t>E.1 Travel Cost
E.2 Per Diem Cost</t>
  </si>
  <si>
    <t xml:space="preserve">Please itemize the travel costs of staff, consultants and other personnel for project implementation. Travel cost includes transportation related to the project directly (Ex: rent cars, Trucks, etc..).
Per Diem Cost: according to the Implementing Partner policies related to travel </t>
  </si>
  <si>
    <t xml:space="preserve">The related documents to the project according to the IP policies and procedures </t>
  </si>
  <si>
    <t>F. Other Indirect Costs</t>
  </si>
  <si>
    <t>G.1 Syria Office
G.2 Turkey Office</t>
  </si>
  <si>
    <t>Please indicate all expenses related to administration and HeadQuarter that not directly to the project such as Training for general staff, Rent, transfer wages, Utilities, Office expenses, etc…</t>
  </si>
  <si>
    <t>This section related to Implementing Partner during implementing the project</t>
  </si>
  <si>
    <t>Instructons of Narrative Report</t>
  </si>
  <si>
    <t xml:space="preserve">Budget line </t>
  </si>
  <si>
    <t xml:space="preserve">This is a line of the transaction should be matched with Budget line in the Budget </t>
  </si>
  <si>
    <t>Budget Line Description</t>
  </si>
  <si>
    <t>This is a description of the budget line ( automatically will appear once you put Budget line code)</t>
  </si>
  <si>
    <t>Narrative</t>
  </si>
  <si>
    <t xml:space="preserve">This is a narrative explanation of the budget line of the transaction for what use this cost and how you calculate during the reporting period of the project. </t>
  </si>
  <si>
    <t>IOM Level of effort %</t>
  </si>
  <si>
    <t>Please explain how much IOM cover cost of transaction from each budget line.</t>
  </si>
  <si>
    <t xml:space="preserve">Rest cost Level of effort % </t>
  </si>
  <si>
    <t>If the transaction has not covered 100% from IOM, Please explain how you cover the rest of the transaction cost?</t>
  </si>
  <si>
    <t>Instructons of Transaction List</t>
  </si>
  <si>
    <t xml:space="preserve">Payment Date (Accrual) </t>
  </si>
  <si>
    <t xml:space="preserve">Please indicate the date you have to pay the payment - usually, it recorded for due payments - (Ex: we bought a laptop in 20-Oct and the payment voucher was in 30-Oct. in this case, we record the date of payment voucher). </t>
  </si>
  <si>
    <t xml:space="preserve">Posting Date (Actual) </t>
  </si>
  <si>
    <t>Please indicate the date of the actual payment (Ex: we bought a laptop in 20-Oct and the payment voucher was in 30-Oct. in this case, we record the actual date of payment ).</t>
  </si>
  <si>
    <t>Payment Voucher  No.</t>
  </si>
  <si>
    <t>Please indicate number of invoice or Payment voucher</t>
  </si>
  <si>
    <t>Payee</t>
  </si>
  <si>
    <t xml:space="preserve">Please indicate the name of the payee (Ex: Vendor name, Staff, workers, etc...). </t>
  </si>
  <si>
    <t>Text</t>
  </si>
  <si>
    <t>Please explain the transaction</t>
  </si>
  <si>
    <t>Currency</t>
  </si>
  <si>
    <t>Please indicate the currency of the invoice / Payment ( USD, TL, SYP, etc..)</t>
  </si>
  <si>
    <t>Amount in Cr.</t>
  </si>
  <si>
    <t xml:space="preserve">The payment amount in current currency </t>
  </si>
  <si>
    <t>Ex-Rate</t>
  </si>
  <si>
    <t xml:space="preserve">Exchange rate to USD </t>
  </si>
  <si>
    <t>Allocation of IOM %</t>
  </si>
  <si>
    <t>Level of effort cost from IOM (should be a percentage)</t>
  </si>
  <si>
    <t>Amount in USD</t>
  </si>
  <si>
    <t>The payment amount in USD</t>
  </si>
  <si>
    <t>Instructons of Financial Report</t>
  </si>
  <si>
    <t xml:space="preserve">Actual </t>
  </si>
  <si>
    <t xml:space="preserve">Please indicate all the actual expenses that happened in the month of the report and paid. </t>
  </si>
  <si>
    <t>Accrual</t>
  </si>
  <si>
    <t>Please indicate all the accrual expenses that will be paid in the next month.</t>
  </si>
  <si>
    <t>Burn rate%</t>
  </si>
  <si>
    <t xml:space="preserve">The percentage of Actual + Accrual divide planned cost </t>
  </si>
  <si>
    <t>Projection</t>
  </si>
  <si>
    <t>Please indicate all the expenditures you plan to spend it in the future.</t>
  </si>
  <si>
    <t>The total will be all costs from Actual + Accrual + Projection</t>
  </si>
  <si>
    <t>Instructons of Asset Management</t>
  </si>
  <si>
    <t>Item No.</t>
  </si>
  <si>
    <t>Name</t>
  </si>
  <si>
    <t>Type</t>
  </si>
  <si>
    <t>Condition</t>
  </si>
  <si>
    <t>Quantity</t>
  </si>
  <si>
    <t>Asset value</t>
  </si>
  <si>
    <t>Total value</t>
  </si>
  <si>
    <t>Model</t>
  </si>
  <si>
    <t>Vendor No.</t>
  </si>
  <si>
    <t>Remarks</t>
  </si>
  <si>
    <t>Photograph / link</t>
  </si>
  <si>
    <t>Date of last order</t>
  </si>
  <si>
    <t>Vendor</t>
  </si>
  <si>
    <t>Purchase Price</t>
  </si>
  <si>
    <t>Expiry date</t>
  </si>
  <si>
    <t>IP</t>
  </si>
  <si>
    <t>Total Expenditure</t>
  </si>
  <si>
    <t>Project code</t>
  </si>
  <si>
    <t>Burn Rate % according to Budget</t>
  </si>
  <si>
    <t xml:space="preserve">Project Period </t>
  </si>
  <si>
    <t>Control 2</t>
  </si>
  <si>
    <t>Control 3</t>
  </si>
  <si>
    <t>Control 4</t>
  </si>
  <si>
    <t>Budget</t>
  </si>
  <si>
    <t xml:space="preserve">Financial Interim Report 1 </t>
  </si>
  <si>
    <t>if applicable according to IP Financial Management Matrix</t>
  </si>
  <si>
    <t xml:space="preserve">Financial Interim Report 2 </t>
  </si>
  <si>
    <t>Financial Final Report</t>
  </si>
  <si>
    <t>Budget Category Line</t>
  </si>
  <si>
    <t>Budget Category Line Description</t>
  </si>
  <si>
    <t>Direct / Support Cost</t>
  </si>
  <si>
    <t>Units (Quantity)</t>
  </si>
  <si>
    <t xml:space="preserve">Unit Cost </t>
  </si>
  <si>
    <t>Duration (Monthly)</t>
  </si>
  <si>
    <t>Allocation   %</t>
  </si>
  <si>
    <t xml:space="preserve">Total Cost </t>
  </si>
  <si>
    <t>EXPENDITURE</t>
  </si>
  <si>
    <t xml:space="preserve">TOTAL </t>
  </si>
  <si>
    <t xml:space="preserve">Burn Rate
% </t>
  </si>
  <si>
    <t>of Budget</t>
  </si>
  <si>
    <t>A.1</t>
  </si>
  <si>
    <t>Project Officer</t>
  </si>
  <si>
    <t>D</t>
  </si>
  <si>
    <t>A.2</t>
  </si>
  <si>
    <t>Accountant</t>
  </si>
  <si>
    <t>S</t>
  </si>
  <si>
    <t>A.3</t>
  </si>
  <si>
    <t>M&amp;E field assistant</t>
  </si>
  <si>
    <t>A.4</t>
  </si>
  <si>
    <t>A.5</t>
  </si>
  <si>
    <t>A.6</t>
  </si>
  <si>
    <t>A.7</t>
  </si>
  <si>
    <t>A.8</t>
  </si>
  <si>
    <t>A.9</t>
  </si>
  <si>
    <t>A.10</t>
  </si>
  <si>
    <t>A.11</t>
  </si>
  <si>
    <t>A.12</t>
  </si>
  <si>
    <t>A.13</t>
  </si>
  <si>
    <t>A.14</t>
  </si>
  <si>
    <t>A.15</t>
  </si>
  <si>
    <t>Sub Total</t>
  </si>
  <si>
    <t>B. Office Costs</t>
  </si>
  <si>
    <t>B.1</t>
  </si>
  <si>
    <t>Examples</t>
  </si>
  <si>
    <t>B.2</t>
  </si>
  <si>
    <t>B.3</t>
  </si>
  <si>
    <t>B.4</t>
  </si>
  <si>
    <t>B.5</t>
  </si>
  <si>
    <t>B.6</t>
  </si>
  <si>
    <t>B.7</t>
  </si>
  <si>
    <t>B.8</t>
  </si>
  <si>
    <t>B.9</t>
  </si>
  <si>
    <t>B.10</t>
  </si>
  <si>
    <t>B.11</t>
  </si>
  <si>
    <t>B.12</t>
  </si>
  <si>
    <t>C. Operational Costs</t>
  </si>
  <si>
    <t>C.1 Output 1: XXXXXXXX</t>
  </si>
  <si>
    <t>C.1.1</t>
  </si>
  <si>
    <t>Laptop</t>
  </si>
  <si>
    <t>C.1.2</t>
  </si>
  <si>
    <t>Mobile Phone</t>
  </si>
  <si>
    <t>C.1.3</t>
  </si>
  <si>
    <t>C.1.4</t>
  </si>
  <si>
    <t>C.1.5</t>
  </si>
  <si>
    <t>C.1.6</t>
  </si>
  <si>
    <t>C.1.7</t>
  </si>
  <si>
    <t>C.1.8</t>
  </si>
  <si>
    <t>C.1.9</t>
  </si>
  <si>
    <t>C.1.10</t>
  </si>
  <si>
    <t>C.1.11</t>
  </si>
  <si>
    <t>C.1.12</t>
  </si>
  <si>
    <t>C.2 Output 2: XXXXXXX</t>
  </si>
  <si>
    <t>C.2.1</t>
  </si>
  <si>
    <t>Water Tank</t>
  </si>
  <si>
    <t>C.2.2</t>
  </si>
  <si>
    <t>Electric Drill</t>
  </si>
  <si>
    <t>C.2.3</t>
  </si>
  <si>
    <t>Jackhammer</t>
  </si>
  <si>
    <t>C.2.4</t>
  </si>
  <si>
    <t>Heaters</t>
  </si>
  <si>
    <t>C.2.5</t>
  </si>
  <si>
    <t>Generators</t>
  </si>
  <si>
    <t>C.2.6</t>
  </si>
  <si>
    <t>C.2.7</t>
  </si>
  <si>
    <t>C.2.8</t>
  </si>
  <si>
    <t>C.2.9</t>
  </si>
  <si>
    <t>C.2.10</t>
  </si>
  <si>
    <t>C.2.11</t>
  </si>
  <si>
    <t>C.2.12</t>
  </si>
  <si>
    <t>C.3 Output 3: XXXXXX</t>
  </si>
  <si>
    <t>C.3.1</t>
  </si>
  <si>
    <t>Flight Geneva</t>
  </si>
  <si>
    <t>C.3.2</t>
  </si>
  <si>
    <t>Flight Nairobi</t>
  </si>
  <si>
    <t>C.3.3</t>
  </si>
  <si>
    <t>C.3.4</t>
  </si>
  <si>
    <t>C.3.5</t>
  </si>
  <si>
    <t>C.3.6</t>
  </si>
  <si>
    <t>C.3.7</t>
  </si>
  <si>
    <t>C.3.8</t>
  </si>
  <si>
    <t>C.3.9</t>
  </si>
  <si>
    <t>C.3.10</t>
  </si>
  <si>
    <t>C.3.11</t>
  </si>
  <si>
    <t>C.3.12</t>
  </si>
  <si>
    <t>C.4 Output 4: XXXXXX</t>
  </si>
  <si>
    <t>C.4.1</t>
  </si>
  <si>
    <t>Training Materials</t>
  </si>
  <si>
    <t>C.4.2</t>
  </si>
  <si>
    <t>C.4.3</t>
  </si>
  <si>
    <t>C.4.4</t>
  </si>
  <si>
    <t>C.4.5</t>
  </si>
  <si>
    <t>C.4.6</t>
  </si>
  <si>
    <t>C.4.7</t>
  </si>
  <si>
    <t>C.4.8</t>
  </si>
  <si>
    <t>C.4.9</t>
  </si>
  <si>
    <t>C.4.10</t>
  </si>
  <si>
    <t>C.4.11</t>
  </si>
  <si>
    <t>C.4.12</t>
  </si>
  <si>
    <t xml:space="preserve">Total </t>
  </si>
  <si>
    <t>Check that dates match the reporting period</t>
  </si>
  <si>
    <t>Mandatory</t>
  </si>
  <si>
    <t>Budget  Category Line</t>
  </si>
  <si>
    <t>Posting Period</t>
  </si>
  <si>
    <t>Invoice Date</t>
  </si>
  <si>
    <t>Invoice Number</t>
  </si>
  <si>
    <t>Payment Date</t>
  </si>
  <si>
    <t xml:space="preserve"> IOM %</t>
  </si>
  <si>
    <t>Transaction Currency</t>
  </si>
  <si>
    <t>Amount Transaction Currency</t>
  </si>
  <si>
    <t>Exchange Rate</t>
  </si>
  <si>
    <t>Amount Project Currency</t>
  </si>
  <si>
    <t>Unpaid</t>
  </si>
  <si>
    <t xml:space="preserve">IP Logo </t>
  </si>
  <si>
    <t xml:space="preserve">Budget </t>
  </si>
  <si>
    <t xml:space="preserve">Burn 
% </t>
  </si>
  <si>
    <t xml:space="preserve">line </t>
  </si>
  <si>
    <t xml:space="preserve">Amount </t>
  </si>
  <si>
    <t>1st Month</t>
  </si>
  <si>
    <t>2nd Month</t>
  </si>
  <si>
    <t xml:space="preserve">Rate </t>
  </si>
  <si>
    <t>A.1.1</t>
  </si>
  <si>
    <t>A.1.2</t>
  </si>
  <si>
    <t>A.1.3</t>
  </si>
  <si>
    <t>A.2.1</t>
  </si>
  <si>
    <t>A.2.2</t>
  </si>
  <si>
    <t>A.2.3</t>
  </si>
  <si>
    <t>A.2.4</t>
  </si>
  <si>
    <t>Location</t>
  </si>
  <si>
    <t>In/Direct Cost</t>
  </si>
  <si>
    <t>Syria</t>
  </si>
  <si>
    <t>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</si>
</sst>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409]dd\-mmm\-yy;@"/>
    <numFmt numFmtId="166" formatCode="_-&quot;ر.س.‏&quot;\ * #,##0.00_-;_-&quot;ر.س.‏&quot;\ * #,##0.00\-;_-&quot;ر.س.‏&quot;\ * &quot;-&quot;??_-;_-@_-"/>
    <numFmt numFmtId="167" formatCode="[$USD]\ #,##0.00_);\([$USD]\ #,##0.00\)"/>
    <numFmt numFmtId="168" formatCode="_([$€-2]\ * #,##0.00_);_([$€-2]\ * \(#,##0.00\);_([$€-2]\ * &quot;-&quot;??_);_(@_)"/>
    <numFmt numFmtId="169" formatCode="_-* #,##0.00_-;\-* #,##0.00_-;_-* &quot;-&quot;??_-;_-@_-"/>
    <numFmt numFmtId="170" formatCode="[$USD]\ #,##0.00"/>
    <numFmt numFmtId="171" formatCode="m/yyyy"/>
    <numFmt numFmtId="172" formatCode="0.0%"/>
  </numFmts>
  <fonts count="4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color indexed="8"/>
      <name val="Calibri"/>
      <family val="2"/>
    </font>
    <font>
      <b/>
      <sz val="11"/>
      <color indexed="8"/>
      <name val="Calibri"/>
      <family val="2"/>
    </font>
    <font>
      <sz val="10"/>
      <color indexed="8"/>
      <name val="Calibri"/>
      <family val="2"/>
    </font>
    <font>
      <b/>
      <sz val="12"/>
      <color theme="1"/>
      <name val="Calibri"/>
      <family val="2"/>
      <scheme val="minor"/>
    </font>
    <font>
      <b/>
      <u/>
      <sz val="12"/>
      <color theme="1"/>
      <name val="Calibri"/>
      <family val="2"/>
      <scheme val="minor"/>
    </font>
    <font>
      <u/>
      <sz val="12"/>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0"/>
      <name val="Calibri"/>
      <family val="2"/>
      <scheme val="minor"/>
    </font>
    <font>
      <sz val="11"/>
      <color rgb="FFFF0000"/>
      <name val="Calibri"/>
      <family val="2"/>
      <scheme val="minor"/>
    </font>
    <font>
      <sz val="10"/>
      <name val="Arial"/>
      <family val="2"/>
    </font>
    <font>
      <sz val="10"/>
      <name val="Arial"/>
      <family val="2"/>
      <charset val="162"/>
    </font>
    <font>
      <b/>
      <sz val="11"/>
      <color theme="1"/>
      <name val="Calibri"/>
      <family val="2"/>
      <charset val="162"/>
      <scheme val="minor"/>
    </font>
    <font>
      <sz val="11"/>
      <color theme="1"/>
      <name val="Calibri"/>
      <family val="2"/>
      <charset val="162"/>
      <scheme val="minor"/>
    </font>
    <font>
      <sz val="11"/>
      <name val="Arial"/>
      <family val="2"/>
    </font>
    <font>
      <b/>
      <sz val="11"/>
      <color rgb="FFFF0000"/>
      <name val="Calibri"/>
      <family val="2"/>
      <charset val="162"/>
      <scheme val="minor"/>
    </font>
    <font>
      <sz val="11"/>
      <name val="Calibri"/>
      <family val="2"/>
      <charset val="162"/>
      <scheme val="minor"/>
    </font>
    <font>
      <sz val="11"/>
      <color indexed="8"/>
      <name val="Calibri"/>
      <family val="2"/>
    </font>
    <font>
      <sz val="10"/>
      <name val="Geneva"/>
    </font>
    <font>
      <sz val="10"/>
      <color theme="0"/>
      <name val="Arial"/>
      <family val="2"/>
    </font>
    <font>
      <sz val="12"/>
      <color theme="1"/>
      <name val="Calibri"/>
      <family val="2"/>
      <scheme val="minor"/>
    </font>
    <font>
      <sz val="9"/>
      <color indexed="81"/>
      <name val="Tahoma"/>
      <family val="2"/>
    </font>
    <font>
      <b/>
      <sz val="9"/>
      <color indexed="81"/>
      <name val="Tahoma"/>
      <family val="2"/>
    </font>
    <font>
      <sz val="10"/>
      <color rgb="FFFF0000"/>
      <name val="Calibri"/>
      <family val="2"/>
      <scheme val="minor"/>
    </font>
    <font>
      <sz val="8"/>
      <name val="Calibri"/>
      <family val="2"/>
      <scheme val="minor"/>
    </font>
    <font>
      <b/>
      <sz val="11"/>
      <color rgb="FFFF0000"/>
      <name val="Calibri"/>
      <family val="2"/>
      <scheme val="minor"/>
    </font>
    <font>
      <b/>
      <i/>
      <sz val="11"/>
      <color theme="1"/>
      <name val="Calibri"/>
      <family val="2"/>
      <scheme val="minor"/>
    </font>
    <font>
      <b/>
      <sz val="10"/>
      <name val="Arial"/>
      <family val="2"/>
    </font>
    <font>
      <i/>
      <sz val="11"/>
      <color theme="2" tint="-0.249977111117893"/>
      <name val="Calibri"/>
      <family val="2"/>
      <scheme val="minor"/>
    </font>
    <font>
      <sz val="1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i/>
      <sz val="9"/>
      <color theme="1"/>
      <name val="Calibri"/>
      <family val="2"/>
      <scheme val="minor"/>
    </font>
    <font>
      <sz val="12"/>
      <color indexed="8"/>
      <name val="Calibri"/>
      <family val="2"/>
    </font>
    <font>
      <i/>
      <sz val="10"/>
      <color rgb="FFFF0000"/>
      <name val="Calibri"/>
      <family val="2"/>
    </font>
    <font>
      <b/>
      <sz val="10"/>
      <name val="Calibri"/>
      <family val="2"/>
    </font>
    <font>
      <i/>
      <sz val="9"/>
      <color rgb="FFFF0000"/>
      <name val="Calibri"/>
      <family val="2"/>
      <scheme val="minor"/>
    </font>
    <font>
      <i/>
      <sz val="9"/>
      <color rgb="FFFF0000"/>
      <name val="Calibri"/>
      <family val="2"/>
    </font>
    <font>
      <i/>
      <sz val="10"/>
      <color theme="0" tint="-0.249977111117893"/>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3" tint="0.59999389629810485"/>
        <bgColor indexed="64"/>
      </patternFill>
    </fill>
    <fill>
      <patternFill patternType="solid">
        <fgColor rgb="FFBDD7EE"/>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bottom/>
      <diagonal/>
    </border>
    <border>
      <left style="medium">
        <color indexed="64"/>
      </left>
      <right/>
      <top/>
      <bottom style="thin">
        <color auto="1"/>
      </bottom>
      <diagonal/>
    </border>
    <border>
      <left style="thin">
        <color auto="1"/>
      </left>
      <right/>
      <top style="medium">
        <color auto="1"/>
      </top>
      <bottom style="medium">
        <color auto="1"/>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auto="1"/>
      </left>
      <right/>
      <top/>
      <bottom style="medium">
        <color indexed="64"/>
      </bottom>
      <diagonal/>
    </border>
  </borders>
  <cellStyleXfs count="35">
    <xf numFmtId="0" fontId="0" fillId="0" borderId="0"/>
    <xf numFmtId="9" fontId="1" fillId="0" borderId="0" applyFont="0" applyFill="0" applyBorder="0" applyAlignment="0" applyProtection="0"/>
    <xf numFmtId="0" fontId="13" fillId="0" borderId="0"/>
    <xf numFmtId="166" fontId="1" fillId="0" borderId="0" applyFont="0" applyFill="0" applyBorder="0" applyAlignment="0" applyProtection="0"/>
    <xf numFmtId="0" fontId="16" fillId="0" borderId="0"/>
    <xf numFmtId="0" fontId="1" fillId="0" borderId="0"/>
    <xf numFmtId="0" fontId="17" fillId="0" borderId="0"/>
    <xf numFmtId="4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9" fontId="1" fillId="0" borderId="0" applyFont="0" applyFill="0" applyBorder="0" applyAlignment="0" applyProtection="0"/>
    <xf numFmtId="0" fontId="13" fillId="0" borderId="0"/>
    <xf numFmtId="44" fontId="16" fillId="0" borderId="0" applyFont="0" applyFill="0" applyBorder="0" applyAlignment="0" applyProtection="0"/>
    <xf numFmtId="9" fontId="1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0" fontId="13" fillId="0" borderId="0"/>
    <xf numFmtId="0" fontId="24" fillId="0" borderId="0"/>
    <xf numFmtId="0" fontId="13" fillId="0" borderId="0"/>
    <xf numFmtId="0" fontId="13" fillId="0" borderId="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4" fontId="13" fillId="0" borderId="0" applyFont="0" applyFill="0" applyBorder="0" applyAlignment="0" applyProtection="0"/>
    <xf numFmtId="0" fontId="13" fillId="0" borderId="18" applyNumberFormat="0" applyFont="0" applyBorder="0" applyAlignment="0">
      <alignment horizontal="center" vertical="top"/>
    </xf>
    <xf numFmtId="0" fontId="1" fillId="0" borderId="0"/>
    <xf numFmtId="43" fontId="13" fillId="0" borderId="0" applyFont="0" applyFill="0" applyBorder="0" applyAlignment="0" applyProtection="0"/>
    <xf numFmtId="0" fontId="13" fillId="0" borderId="0"/>
    <xf numFmtId="0" fontId="23" fillId="0" borderId="0"/>
    <xf numFmtId="0" fontId="13" fillId="0" borderId="18" applyNumberFormat="0" applyFont="0" applyBorder="0" applyAlignment="0">
      <alignment horizontal="center" vertical="top"/>
    </xf>
    <xf numFmtId="0" fontId="13" fillId="0" borderId="18" applyNumberFormat="0" applyFont="0" applyBorder="0" applyAlignment="0">
      <alignment horizontal="center" vertical="top"/>
    </xf>
    <xf numFmtId="43" fontId="1" fillId="0" borderId="0" applyFont="0" applyFill="0" applyBorder="0" applyAlignment="0" applyProtection="0"/>
  </cellStyleXfs>
  <cellXfs count="365">
    <xf numFmtId="0" fontId="0" fillId="0" borderId="0" xfId="0"/>
    <xf numFmtId="0" fontId="0" fillId="0" borderId="1" xfId="0" applyBorder="1"/>
    <xf numFmtId="0" fontId="0" fillId="0" borderId="0" xfId="0" applyBorder="1"/>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4" fillId="6" borderId="20" xfId="2" applyFont="1" applyFill="1" applyBorder="1" applyAlignment="1">
      <alignment horizontal="center" vertical="center"/>
    </xf>
    <xf numFmtId="38" fontId="14" fillId="6" borderId="20" xfId="2" applyNumberFormat="1" applyFont="1" applyFill="1" applyBorder="1" applyAlignment="1">
      <alignment horizontal="center" vertical="center" wrapText="1"/>
    </xf>
    <xf numFmtId="38" fontId="14" fillId="6" borderId="21" xfId="2" applyNumberFormat="1" applyFont="1" applyFill="1" applyBorder="1" applyAlignment="1">
      <alignment horizontal="center" vertical="center" wrapText="1"/>
    </xf>
    <xf numFmtId="0" fontId="2" fillId="2" borderId="1" xfId="4" applyFont="1" applyFill="1" applyBorder="1" applyAlignment="1">
      <alignment horizontal="center" vertical="center"/>
    </xf>
    <xf numFmtId="0" fontId="16" fillId="0" borderId="0" xfId="4"/>
    <xf numFmtId="0" fontId="10" fillId="8" borderId="1" xfId="4" applyFont="1" applyFill="1" applyBorder="1" applyAlignment="1">
      <alignment horizontal="left" vertical="center"/>
    </xf>
    <xf numFmtId="0" fontId="16" fillId="0" borderId="1" xfId="4" applyBorder="1" applyAlignment="1">
      <alignment horizontal="left" vertical="center" wrapText="1"/>
    </xf>
    <xf numFmtId="0" fontId="16" fillId="0" borderId="1" xfId="4" applyBorder="1" applyAlignment="1">
      <alignment wrapText="1"/>
    </xf>
    <xf numFmtId="0" fontId="16" fillId="0" borderId="1" xfId="4" applyBorder="1" applyAlignment="1">
      <alignment horizontal="left" vertical="center"/>
    </xf>
    <xf numFmtId="0" fontId="2" fillId="2" borderId="1" xfId="4" applyFont="1" applyFill="1" applyBorder="1" applyAlignment="1">
      <alignment vertical="center"/>
    </xf>
    <xf numFmtId="0" fontId="2" fillId="0" borderId="0" xfId="4" applyFont="1" applyAlignment="1">
      <alignment horizontal="center" vertical="center"/>
    </xf>
    <xf numFmtId="0" fontId="4" fillId="0" borderId="0" xfId="4" applyFont="1" applyAlignment="1">
      <alignment vertical="top"/>
    </xf>
    <xf numFmtId="0" fontId="6" fillId="0" borderId="1" xfId="4" applyFont="1" applyBorder="1"/>
    <xf numFmtId="0" fontId="16" fillId="0" borderId="0" xfId="4" applyBorder="1"/>
    <xf numFmtId="0" fontId="13" fillId="0" borderId="1" xfId="4" applyFont="1" applyBorder="1" applyAlignment="1">
      <alignment horizontal="left" vertical="center"/>
    </xf>
    <xf numFmtId="0" fontId="13" fillId="0" borderId="1" xfId="4" applyFont="1" applyBorder="1" applyAlignment="1">
      <alignment horizontal="left" vertical="center" wrapText="1"/>
    </xf>
    <xf numFmtId="0" fontId="13" fillId="0" borderId="1" xfId="4" applyFont="1" applyBorder="1" applyAlignment="1">
      <alignment wrapText="1"/>
    </xf>
    <xf numFmtId="0" fontId="2" fillId="2" borderId="3" xfId="4" applyFont="1" applyFill="1" applyBorder="1" applyAlignment="1">
      <alignment vertical="center" wrapText="1"/>
    </xf>
    <xf numFmtId="0" fontId="2" fillId="2" borderId="4" xfId="4" applyFont="1" applyFill="1" applyBorder="1" applyAlignment="1">
      <alignment vertical="center" wrapText="1"/>
    </xf>
    <xf numFmtId="0" fontId="2" fillId="2" borderId="1" xfId="4" applyFont="1" applyFill="1" applyBorder="1" applyAlignment="1">
      <alignment horizontal="left" vertical="center"/>
    </xf>
    <xf numFmtId="0" fontId="10" fillId="0" borderId="0" xfId="4" applyFont="1" applyFill="1" applyBorder="1" applyAlignment="1">
      <alignment horizontal="left" vertical="center"/>
    </xf>
    <xf numFmtId="0" fontId="16" fillId="0" borderId="0" xfId="4" applyFill="1" applyBorder="1" applyAlignment="1">
      <alignment horizontal="left" vertical="center" wrapText="1"/>
    </xf>
    <xf numFmtId="0" fontId="16" fillId="0" borderId="0" xfId="4" applyFill="1" applyBorder="1" applyAlignment="1">
      <alignment wrapText="1"/>
    </xf>
    <xf numFmtId="0" fontId="0" fillId="0" borderId="0" xfId="0"/>
    <xf numFmtId="0" fontId="16" fillId="0" borderId="0" xfId="4" applyFill="1" applyBorder="1"/>
    <xf numFmtId="0" fontId="1" fillId="0" borderId="0" xfId="4" applyFont="1" applyFill="1" applyBorder="1" applyAlignment="1">
      <alignment horizontal="left" vertical="center"/>
    </xf>
    <xf numFmtId="0" fontId="16" fillId="0" borderId="0" xfId="4" applyBorder="1" applyAlignment="1">
      <alignment horizontal="left" vertical="center" wrapText="1"/>
    </xf>
    <xf numFmtId="0" fontId="13" fillId="0" borderId="0" xfId="4" applyFont="1" applyBorder="1" applyAlignment="1">
      <alignment wrapText="1"/>
    </xf>
    <xf numFmtId="0" fontId="16" fillId="0" borderId="0" xfId="4" applyBorder="1" applyAlignment="1">
      <alignment wrapText="1"/>
    </xf>
    <xf numFmtId="0" fontId="1" fillId="0" borderId="0" xfId="4" applyFont="1" applyFill="1" applyBorder="1" applyAlignment="1">
      <alignment horizontal="left" vertical="center" wrapText="1"/>
    </xf>
    <xf numFmtId="0" fontId="2" fillId="0" borderId="0" xfId="0" applyFont="1" applyAlignment="1">
      <alignment vertical="center"/>
    </xf>
    <xf numFmtId="0" fontId="25" fillId="8" borderId="1" xfId="4" applyFont="1" applyFill="1" applyBorder="1"/>
    <xf numFmtId="0" fontId="2" fillId="0" borderId="0" xfId="0" applyFont="1" applyAlignment="1">
      <alignment horizontal="center" vertical="center"/>
    </xf>
    <xf numFmtId="0" fontId="4" fillId="0" borderId="0" xfId="0" applyFont="1" applyBorder="1" applyAlignment="1">
      <alignment vertical="top"/>
    </xf>
    <xf numFmtId="0" fontId="0" fillId="2" borderId="1" xfId="0" applyFill="1" applyBorder="1" applyAlignment="1">
      <alignment horizontal="center"/>
    </xf>
    <xf numFmtId="0" fontId="0" fillId="0" borderId="0" xfId="0" applyFont="1"/>
    <xf numFmtId="0" fontId="0" fillId="0" borderId="1" xfId="0" applyBorder="1" applyAlignment="1">
      <alignment horizontal="left"/>
    </xf>
    <xf numFmtId="0" fontId="4" fillId="0" borderId="0" xfId="4" applyFont="1" applyBorder="1" applyAlignment="1">
      <alignment vertical="top"/>
    </xf>
    <xf numFmtId="0" fontId="2" fillId="0" borderId="0" xfId="4" applyFont="1" applyAlignment="1">
      <alignment vertical="center"/>
    </xf>
    <xf numFmtId="0" fontId="4" fillId="0" borderId="24" xfId="4" applyFont="1" applyBorder="1" applyAlignment="1">
      <alignment vertical="top"/>
    </xf>
    <xf numFmtId="0" fontId="4" fillId="0" borderId="33" xfId="4" applyFont="1" applyBorder="1" applyAlignment="1">
      <alignment vertical="top"/>
    </xf>
    <xf numFmtId="0" fontId="4" fillId="0" borderId="27" xfId="4" applyFont="1" applyBorder="1" applyAlignment="1">
      <alignment vertical="top"/>
    </xf>
    <xf numFmtId="0" fontId="9" fillId="9" borderId="0" xfId="4" applyFont="1" applyFill="1" applyBorder="1" applyAlignment="1">
      <alignment vertical="center"/>
    </xf>
    <xf numFmtId="0" fontId="8" fillId="10" borderId="25" xfId="4" applyFont="1" applyFill="1" applyBorder="1" applyAlignment="1">
      <alignment vertical="center"/>
    </xf>
    <xf numFmtId="0" fontId="8" fillId="10" borderId="26" xfId="4" applyFont="1" applyFill="1" applyBorder="1" applyAlignment="1">
      <alignment vertical="center"/>
    </xf>
    <xf numFmtId="0" fontId="4" fillId="5" borderId="27" xfId="4" applyFont="1" applyFill="1" applyBorder="1"/>
    <xf numFmtId="0" fontId="4" fillId="5" borderId="6" xfId="4" applyFont="1" applyFill="1" applyBorder="1"/>
    <xf numFmtId="4" fontId="4" fillId="5" borderId="6" xfId="4" applyNumberFormat="1" applyFont="1" applyFill="1" applyBorder="1" applyAlignment="1">
      <alignment horizontal="right"/>
    </xf>
    <xf numFmtId="0" fontId="7" fillId="10" borderId="24" xfId="4" applyFont="1" applyFill="1" applyBorder="1" applyAlignment="1">
      <alignment vertical="center"/>
    </xf>
    <xf numFmtId="0" fontId="7" fillId="10" borderId="25" xfId="4" applyFont="1" applyFill="1" applyBorder="1" applyAlignment="1">
      <alignment vertical="center"/>
    </xf>
    <xf numFmtId="0" fontId="16" fillId="3" borderId="31" xfId="4" applyFill="1" applyBorder="1"/>
    <xf numFmtId="0" fontId="2" fillId="3" borderId="30" xfId="4" applyFont="1" applyFill="1" applyBorder="1"/>
    <xf numFmtId="0" fontId="16" fillId="3" borderId="30" xfId="4" applyFill="1" applyBorder="1"/>
    <xf numFmtId="0" fontId="2" fillId="0" borderId="0" xfId="0" applyFont="1" applyBorder="1" applyAlignment="1"/>
    <xf numFmtId="0" fontId="0" fillId="4" borderId="17" xfId="0" applyFill="1" applyBorder="1" applyAlignment="1">
      <alignment horizontal="center" wrapText="1"/>
    </xf>
    <xf numFmtId="0" fontId="5" fillId="2" borderId="39" xfId="4" applyFont="1" applyFill="1" applyBorder="1" applyAlignment="1">
      <alignment horizontal="center" vertical="center" wrapText="1"/>
    </xf>
    <xf numFmtId="0" fontId="5" fillId="2" borderId="37" xfId="4" applyFont="1" applyFill="1" applyBorder="1" applyAlignment="1">
      <alignment horizontal="center" vertical="center" wrapText="1"/>
    </xf>
    <xf numFmtId="0" fontId="5" fillId="2" borderId="38" xfId="4" applyFont="1" applyFill="1" applyBorder="1" applyAlignment="1">
      <alignment horizontal="center" vertical="center" wrapText="1"/>
    </xf>
    <xf numFmtId="0" fontId="6" fillId="0" borderId="0" xfId="0" applyFont="1" applyBorder="1" applyAlignment="1">
      <alignment vertical="top"/>
    </xf>
    <xf numFmtId="0" fontId="2" fillId="0" borderId="0" xfId="0" applyFont="1" applyBorder="1"/>
    <xf numFmtId="167" fontId="0" fillId="0" borderId="0" xfId="0" applyNumberFormat="1" applyAlignment="1">
      <alignment horizontal="right" vertical="center"/>
    </xf>
    <xf numFmtId="0" fontId="2" fillId="0" borderId="0" xfId="0" applyFont="1" applyBorder="1" applyAlignment="1">
      <alignment vertical="center"/>
    </xf>
    <xf numFmtId="0" fontId="12" fillId="0" borderId="0" xfId="0" applyFont="1" applyBorder="1" applyAlignment="1">
      <alignment vertical="center"/>
    </xf>
    <xf numFmtId="0" fontId="12" fillId="0" borderId="0" xfId="0" applyFont="1" applyBorder="1"/>
    <xf numFmtId="43" fontId="0" fillId="0" borderId="1" xfId="34" applyFont="1" applyBorder="1"/>
    <xf numFmtId="43" fontId="0" fillId="7" borderId="1" xfId="34" applyFont="1" applyFill="1" applyBorder="1"/>
    <xf numFmtId="0" fontId="0" fillId="11" borderId="17" xfId="0" applyFill="1" applyBorder="1" applyAlignment="1">
      <alignment horizontal="center" vertical="center" wrapText="1"/>
    </xf>
    <xf numFmtId="0" fontId="2" fillId="0" borderId="40" xfId="0" applyFont="1" applyBorder="1"/>
    <xf numFmtId="167" fontId="2" fillId="0" borderId="40" xfId="0" applyNumberFormat="1" applyFont="1" applyBorder="1"/>
    <xf numFmtId="9" fontId="2" fillId="0" borderId="40" xfId="1" applyFont="1" applyBorder="1"/>
    <xf numFmtId="0" fontId="0" fillId="4" borderId="39" xfId="0" applyFill="1" applyBorder="1" applyAlignment="1">
      <alignment horizontal="center" vertical="center" wrapText="1"/>
    </xf>
    <xf numFmtId="0" fontId="0" fillId="4" borderId="37" xfId="0" applyFill="1" applyBorder="1" applyAlignment="1">
      <alignment horizont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4" borderId="28" xfId="0" applyFill="1" applyBorder="1" applyAlignment="1">
      <alignment horizontal="center" vertical="center" wrapText="1"/>
    </xf>
    <xf numFmtId="0" fontId="0" fillId="11" borderId="22" xfId="0" applyFill="1" applyBorder="1" applyAlignment="1">
      <alignment horizontal="center" vertical="center"/>
    </xf>
    <xf numFmtId="0" fontId="0" fillId="0" borderId="9" xfId="0" applyBorder="1"/>
    <xf numFmtId="9" fontId="0" fillId="0" borderId="22" xfId="1" applyNumberFormat="1" applyFont="1" applyBorder="1"/>
    <xf numFmtId="9" fontId="0" fillId="0" borderId="13" xfId="1" applyNumberFormat="1" applyFont="1" applyBorder="1"/>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43" fontId="0" fillId="0" borderId="14" xfId="34" applyFont="1" applyBorder="1"/>
    <xf numFmtId="43" fontId="0" fillId="7" borderId="14" xfId="34" applyFont="1" applyFill="1" applyBorder="1"/>
    <xf numFmtId="9" fontId="0" fillId="0" borderId="15" xfId="1" applyNumberFormat="1" applyFont="1" applyBorder="1"/>
    <xf numFmtId="43" fontId="4" fillId="5" borderId="6" xfId="34" applyFont="1" applyFill="1" applyBorder="1" applyAlignment="1">
      <alignment horizontal="right"/>
    </xf>
    <xf numFmtId="9" fontId="4" fillId="5" borderId="7" xfId="1" applyFont="1" applyFill="1" applyBorder="1" applyAlignment="1">
      <alignment horizontal="right"/>
    </xf>
    <xf numFmtId="0" fontId="0" fillId="0" borderId="40" xfId="0" applyBorder="1"/>
    <xf numFmtId="43" fontId="0" fillId="13" borderId="9" xfId="34" applyFont="1" applyFill="1" applyBorder="1"/>
    <xf numFmtId="43" fontId="0" fillId="13" borderId="1" xfId="34" applyFont="1" applyFill="1" applyBorder="1"/>
    <xf numFmtId="0" fontId="1" fillId="7" borderId="0" xfId="5" applyFill="1"/>
    <xf numFmtId="0" fontId="32" fillId="0" borderId="0" xfId="4" applyFont="1" applyAlignment="1">
      <alignment horizontal="left" vertical="center"/>
    </xf>
    <xf numFmtId="0" fontId="17" fillId="7" borderId="0" xfId="6" applyFill="1" applyAlignment="1">
      <alignment horizontal="left"/>
    </xf>
    <xf numFmtId="0" fontId="17" fillId="7" borderId="0" xfId="6" applyFill="1"/>
    <xf numFmtId="0" fontId="2" fillId="7" borderId="24" xfId="5" applyFont="1" applyFill="1" applyBorder="1"/>
    <xf numFmtId="0" fontId="2" fillId="7" borderId="0" xfId="5" applyFont="1" applyFill="1" applyAlignment="1">
      <alignment horizontal="right"/>
    </xf>
    <xf numFmtId="0" fontId="31" fillId="7" borderId="24" xfId="5" applyFont="1" applyFill="1" applyBorder="1"/>
    <xf numFmtId="0" fontId="2" fillId="7" borderId="33" xfId="5" applyFont="1" applyFill="1" applyBorder="1"/>
    <xf numFmtId="0" fontId="2" fillId="7" borderId="27" xfId="5" applyFont="1" applyFill="1" applyBorder="1"/>
    <xf numFmtId="0" fontId="2" fillId="7" borderId="6" xfId="5" applyFont="1" applyFill="1" applyBorder="1"/>
    <xf numFmtId="0" fontId="2" fillId="7" borderId="7" xfId="5" applyFont="1" applyFill="1" applyBorder="1" applyAlignment="1">
      <alignment horizontal="right"/>
    </xf>
    <xf numFmtId="0" fontId="2" fillId="7" borderId="19" xfId="5" applyFont="1" applyFill="1" applyBorder="1" applyAlignment="1">
      <alignment vertical="center"/>
    </xf>
    <xf numFmtId="0" fontId="0" fillId="7" borderId="28" xfId="5" applyFont="1" applyFill="1" applyBorder="1"/>
    <xf numFmtId="0" fontId="1" fillId="7" borderId="8" xfId="5" applyFill="1" applyBorder="1"/>
    <xf numFmtId="0" fontId="0" fillId="7" borderId="9" xfId="5" applyFont="1" applyFill="1" applyBorder="1"/>
    <xf numFmtId="0" fontId="1" fillId="7" borderId="9" xfId="5" applyFill="1" applyBorder="1"/>
    <xf numFmtId="0" fontId="2" fillId="7" borderId="29" xfId="5" applyFont="1" applyFill="1" applyBorder="1"/>
    <xf numFmtId="0" fontId="1" fillId="7" borderId="10" xfId="5" applyFill="1" applyBorder="1"/>
    <xf numFmtId="0" fontId="1" fillId="7" borderId="30" xfId="5" applyFill="1" applyBorder="1"/>
    <xf numFmtId="0" fontId="2" fillId="7" borderId="31" xfId="5" applyFont="1" applyFill="1" applyBorder="1"/>
    <xf numFmtId="0" fontId="1" fillId="7" borderId="29" xfId="5" applyFill="1" applyBorder="1" applyAlignment="1">
      <alignment wrapText="1"/>
    </xf>
    <xf numFmtId="0" fontId="1" fillId="7" borderId="36" xfId="5" applyFill="1" applyBorder="1"/>
    <xf numFmtId="0" fontId="0" fillId="7" borderId="10" xfId="5" applyFont="1" applyFill="1" applyBorder="1" applyAlignment="1">
      <alignment wrapText="1"/>
    </xf>
    <xf numFmtId="168" fontId="1" fillId="7" borderId="0" xfId="10" applyNumberFormat="1" applyFill="1"/>
    <xf numFmtId="0" fontId="1" fillId="7" borderId="0" xfId="5" applyFill="1" applyAlignment="1">
      <alignment wrapText="1"/>
    </xf>
    <xf numFmtId="0" fontId="18" fillId="7" borderId="0" xfId="11" applyFont="1" applyFill="1" applyAlignment="1">
      <alignment horizontal="left" vertical="top"/>
    </xf>
    <xf numFmtId="0" fontId="19" fillId="7" borderId="0" xfId="11" applyFont="1" applyFill="1" applyAlignment="1">
      <alignment horizontal="left" vertical="top" wrapText="1"/>
    </xf>
    <xf numFmtId="0" fontId="20" fillId="7" borderId="0" xfId="11" applyFont="1" applyFill="1"/>
    <xf numFmtId="0" fontId="21" fillId="7" borderId="0" xfId="11" applyFont="1" applyFill="1" applyAlignment="1">
      <alignment horizontal="center" vertical="center"/>
    </xf>
    <xf numFmtId="0" fontId="22" fillId="7" borderId="0" xfId="11" applyFont="1" applyFill="1" applyAlignment="1">
      <alignment vertical="center"/>
    </xf>
    <xf numFmtId="0" fontId="18" fillId="7" borderId="0" xfId="11" applyFont="1" applyFill="1" applyAlignment="1">
      <alignment horizontal="left" wrapText="1"/>
    </xf>
    <xf numFmtId="0" fontId="19" fillId="7" borderId="0" xfId="11" applyFont="1" applyFill="1"/>
    <xf numFmtId="3" fontId="19" fillId="7" borderId="0" xfId="11" applyNumberFormat="1" applyFont="1" applyFill="1"/>
    <xf numFmtId="0" fontId="18" fillId="7" borderId="0" xfId="11" applyFont="1" applyFill="1" applyAlignment="1">
      <alignment horizontal="left"/>
    </xf>
    <xf numFmtId="0" fontId="18" fillId="7" borderId="0" xfId="11" applyFont="1" applyFill="1"/>
    <xf numFmtId="0" fontId="19" fillId="7" borderId="0" xfId="11" applyFont="1" applyFill="1" applyAlignment="1">
      <alignment horizontal="left"/>
    </xf>
    <xf numFmtId="0" fontId="19" fillId="7" borderId="0" xfId="11" applyFont="1" applyFill="1" applyAlignment="1">
      <alignment wrapText="1"/>
    </xf>
    <xf numFmtId="0" fontId="19" fillId="7" borderId="0" xfId="11" applyFont="1" applyFill="1" applyAlignment="1">
      <alignment horizontal="left" wrapText="1"/>
    </xf>
    <xf numFmtId="0" fontId="20" fillId="7" borderId="0" xfId="11" applyFont="1" applyFill="1" applyAlignment="1">
      <alignment horizontal="left"/>
    </xf>
    <xf numFmtId="0" fontId="2" fillId="7" borderId="0" xfId="5" applyFont="1" applyFill="1" applyBorder="1"/>
    <xf numFmtId="0" fontId="2" fillId="7" borderId="0" xfId="5" applyFont="1" applyFill="1" applyBorder="1" applyAlignment="1">
      <alignment horizontal="right"/>
    </xf>
    <xf numFmtId="9" fontId="0" fillId="0" borderId="0" xfId="13" applyFont="1" applyBorder="1" applyAlignment="1">
      <alignment horizontal="center"/>
    </xf>
    <xf numFmtId="164" fontId="2" fillId="3" borderId="30" xfId="4" applyNumberFormat="1" applyFont="1" applyFill="1" applyBorder="1"/>
    <xf numFmtId="9" fontId="0" fillId="0" borderId="0" xfId="13" applyFont="1" applyFill="1" applyBorder="1" applyAlignment="1">
      <alignment horizontal="center"/>
    </xf>
    <xf numFmtId="0" fontId="8" fillId="0" borderId="0" xfId="4" applyFont="1" applyFill="1" applyBorder="1" applyAlignment="1">
      <alignment vertical="center"/>
    </xf>
    <xf numFmtId="0" fontId="9" fillId="0" borderId="0" xfId="4" applyFont="1" applyFill="1" applyBorder="1" applyAlignment="1">
      <alignment vertical="center"/>
    </xf>
    <xf numFmtId="43" fontId="6" fillId="0" borderId="0" xfId="34" applyFont="1" applyFill="1" applyBorder="1" applyAlignment="1">
      <alignment horizontal="right"/>
    </xf>
    <xf numFmtId="2" fontId="6" fillId="0" borderId="0" xfId="4" applyNumberFormat="1" applyFont="1" applyFill="1" applyBorder="1" applyAlignment="1">
      <alignment horizontal="right"/>
    </xf>
    <xf numFmtId="0" fontId="5" fillId="0" borderId="0" xfId="4" applyFont="1" applyFill="1" applyBorder="1" applyAlignment="1">
      <alignment horizontal="center" vertical="center" wrapText="1"/>
    </xf>
    <xf numFmtId="170" fontId="4" fillId="0" borderId="0" xfId="4" applyNumberFormat="1" applyFont="1" applyFill="1" applyBorder="1" applyAlignment="1">
      <alignment horizontal="right"/>
    </xf>
    <xf numFmtId="0" fontId="7" fillId="0" borderId="0" xfId="4" applyFont="1" applyFill="1" applyBorder="1" applyAlignment="1">
      <alignment vertical="center"/>
    </xf>
    <xf numFmtId="164" fontId="4" fillId="0" borderId="0" xfId="4" applyNumberFormat="1" applyFont="1" applyFill="1" applyBorder="1" applyAlignment="1">
      <alignment horizontal="right"/>
    </xf>
    <xf numFmtId="164" fontId="2" fillId="0" borderId="0" xfId="4" applyNumberFormat="1" applyFont="1" applyFill="1" applyBorder="1"/>
    <xf numFmtId="0" fontId="33" fillId="0" borderId="0" xfId="4" applyFont="1"/>
    <xf numFmtId="43" fontId="0" fillId="13" borderId="4" xfId="34" applyFont="1" applyFill="1" applyBorder="1"/>
    <xf numFmtId="0" fontId="34" fillId="7" borderId="0" xfId="5" applyFont="1" applyFill="1" applyAlignment="1">
      <alignment horizontal="left"/>
    </xf>
    <xf numFmtId="171" fontId="35" fillId="17" borderId="1" xfId="0" applyNumberFormat="1" applyFont="1" applyFill="1" applyBorder="1" applyAlignment="1">
      <alignment horizontal="center"/>
    </xf>
    <xf numFmtId="39" fontId="6" fillId="12" borderId="13" xfId="34" applyNumberFormat="1" applyFont="1" applyFill="1" applyBorder="1" applyAlignment="1">
      <alignment horizontal="right"/>
    </xf>
    <xf numFmtId="39" fontId="9" fillId="9" borderId="5" xfId="4" applyNumberFormat="1" applyFont="1" applyFill="1" applyBorder="1" applyAlignment="1">
      <alignment vertical="center"/>
    </xf>
    <xf numFmtId="39" fontId="4" fillId="5" borderId="7" xfId="4" applyNumberFormat="1" applyFont="1" applyFill="1" applyBorder="1" applyAlignment="1">
      <alignment horizontal="right"/>
    </xf>
    <xf numFmtId="39" fontId="7" fillId="10" borderId="26" xfId="4" applyNumberFormat="1" applyFont="1" applyFill="1" applyBorder="1" applyAlignment="1">
      <alignment vertical="center"/>
    </xf>
    <xf numFmtId="39" fontId="6" fillId="12" borderId="22" xfId="34" applyNumberFormat="1" applyFont="1" applyFill="1" applyBorder="1" applyAlignment="1">
      <alignment horizontal="right"/>
    </xf>
    <xf numFmtId="39" fontId="6" fillId="12" borderId="35" xfId="34" applyNumberFormat="1" applyFont="1" applyFill="1" applyBorder="1" applyAlignment="1">
      <alignment horizontal="right"/>
    </xf>
    <xf numFmtId="39" fontId="6" fillId="12" borderId="13" xfId="4" applyNumberFormat="1" applyFont="1" applyFill="1" applyBorder="1" applyAlignment="1">
      <alignment horizontal="right"/>
    </xf>
    <xf numFmtId="39" fontId="6" fillId="12" borderId="22" xfId="4" applyNumberFormat="1" applyFont="1" applyFill="1" applyBorder="1" applyAlignment="1">
      <alignment horizontal="right"/>
    </xf>
    <xf numFmtId="39" fontId="6" fillId="12" borderId="35" xfId="4" applyNumberFormat="1" applyFont="1" applyFill="1" applyBorder="1" applyAlignment="1">
      <alignment horizontal="right"/>
    </xf>
    <xf numFmtId="39" fontId="2" fillId="3" borderId="32" xfId="4" applyNumberFormat="1" applyFont="1" applyFill="1" applyBorder="1"/>
    <xf numFmtId="43" fontId="2" fillId="7" borderId="0" xfId="34" applyFont="1" applyFill="1"/>
    <xf numFmtId="43" fontId="1" fillId="7" borderId="0" xfId="34" applyFill="1"/>
    <xf numFmtId="43" fontId="2" fillId="7" borderId="20" xfId="34" applyFont="1" applyFill="1" applyBorder="1" applyAlignment="1">
      <alignment horizontal="center" vertical="center" wrapText="1"/>
    </xf>
    <xf numFmtId="43" fontId="2" fillId="7" borderId="21" xfId="34" applyFont="1" applyFill="1" applyBorder="1" applyAlignment="1">
      <alignment horizontal="center" wrapText="1"/>
    </xf>
    <xf numFmtId="43" fontId="2" fillId="7" borderId="24" xfId="34" applyFont="1" applyFill="1" applyBorder="1" applyAlignment="1">
      <alignment vertical="center"/>
    </xf>
    <xf numFmtId="43" fontId="2" fillId="7" borderId="43" xfId="34" applyFont="1" applyFill="1" applyBorder="1" applyAlignment="1">
      <alignment horizontal="center" vertical="center"/>
    </xf>
    <xf numFmtId="43" fontId="2" fillId="7" borderId="26" xfId="34" applyFont="1" applyFill="1" applyBorder="1" applyAlignment="1">
      <alignment vertical="center"/>
    </xf>
    <xf numFmtId="43" fontId="1" fillId="14" borderId="17" xfId="34" applyFill="1" applyBorder="1"/>
    <xf numFmtId="43" fontId="1" fillId="14" borderId="12" xfId="34" applyFill="1" applyBorder="1"/>
    <xf numFmtId="43" fontId="1" fillId="16" borderId="17" xfId="34" applyFill="1" applyBorder="1"/>
    <xf numFmtId="43" fontId="1" fillId="14" borderId="22" xfId="34" applyFill="1" applyBorder="1"/>
    <xf numFmtId="43" fontId="15" fillId="7" borderId="0" xfId="34" applyFont="1" applyFill="1"/>
    <xf numFmtId="43" fontId="1" fillId="7" borderId="9" xfId="34" applyFill="1" applyBorder="1"/>
    <xf numFmtId="43" fontId="1" fillId="16" borderId="1" xfId="34" applyFill="1" applyBorder="1"/>
    <xf numFmtId="43" fontId="0" fillId="7" borderId="9" xfId="34" applyFont="1" applyFill="1" applyBorder="1"/>
    <xf numFmtId="43" fontId="1" fillId="14" borderId="14" xfId="34" applyFill="1" applyBorder="1"/>
    <xf numFmtId="43" fontId="1" fillId="15" borderId="23" xfId="34" applyFill="1" applyBorder="1"/>
    <xf numFmtId="43" fontId="1" fillId="7" borderId="10" xfId="34" applyFill="1" applyBorder="1"/>
    <xf numFmtId="43" fontId="1" fillId="9" borderId="14" xfId="34" applyFill="1" applyBorder="1"/>
    <xf numFmtId="43" fontId="1" fillId="15" borderId="15" xfId="34" applyFill="1" applyBorder="1"/>
    <xf numFmtId="43" fontId="2" fillId="7" borderId="32" xfId="34" applyFont="1" applyFill="1" applyBorder="1"/>
    <xf numFmtId="43" fontId="17" fillId="7" borderId="0" xfId="34" applyFont="1" applyFill="1"/>
    <xf numFmtId="43" fontId="1" fillId="14" borderId="13" xfId="34" applyFont="1" applyFill="1" applyBorder="1"/>
    <xf numFmtId="43" fontId="1" fillId="14" borderId="23" xfId="34" applyFill="1" applyBorder="1" applyAlignment="1">
      <alignment vertical="center"/>
    </xf>
    <xf numFmtId="43" fontId="1" fillId="14" borderId="23" xfId="34" applyFill="1" applyBorder="1"/>
    <xf numFmtId="43" fontId="36" fillId="11" borderId="0" xfId="34" applyFont="1" applyFill="1"/>
    <xf numFmtId="43" fontId="37" fillId="11" borderId="0" xfId="34" applyFont="1" applyFill="1"/>
    <xf numFmtId="171" fontId="35" fillId="17" borderId="9" xfId="0" applyNumberFormat="1" applyFont="1" applyFill="1" applyBorder="1" applyAlignment="1">
      <alignment horizontal="center"/>
    </xf>
    <xf numFmtId="43" fontId="4" fillId="5" borderId="27" xfId="34" applyFont="1" applyFill="1" applyBorder="1" applyAlignment="1">
      <alignment horizontal="right"/>
    </xf>
    <xf numFmtId="164" fontId="2" fillId="3" borderId="31" xfId="4" applyNumberFormat="1" applyFont="1" applyFill="1" applyBorder="1"/>
    <xf numFmtId="9" fontId="0" fillId="13" borderId="13" xfId="1" applyFont="1" applyFill="1" applyBorder="1"/>
    <xf numFmtId="9" fontId="6" fillId="13" borderId="13" xfId="1" applyFont="1" applyFill="1" applyBorder="1" applyAlignment="1">
      <alignment horizontal="right"/>
    </xf>
    <xf numFmtId="9" fontId="0" fillId="13" borderId="13" xfId="1" applyFont="1" applyFill="1" applyBorder="1" applyAlignment="1">
      <alignment horizontal="right"/>
    </xf>
    <xf numFmtId="4" fontId="4" fillId="5" borderId="6" xfId="4" applyNumberFormat="1" applyFont="1" applyFill="1" applyBorder="1" applyAlignment="1">
      <alignment horizontal="left"/>
    </xf>
    <xf numFmtId="0" fontId="6" fillId="13" borderId="5" xfId="4" applyFont="1" applyFill="1" applyBorder="1" applyAlignment="1">
      <alignment vertical="top"/>
    </xf>
    <xf numFmtId="171" fontId="0" fillId="13" borderId="6" xfId="0" applyNumberFormat="1" applyFill="1" applyBorder="1" applyAlignment="1">
      <alignment horizontal="center"/>
    </xf>
    <xf numFmtId="171" fontId="0" fillId="13" borderId="7" xfId="0" applyNumberFormat="1" applyFill="1" applyBorder="1" applyAlignment="1">
      <alignment horizontal="center"/>
    </xf>
    <xf numFmtId="44" fontId="0" fillId="13" borderId="25" xfId="12" applyFont="1" applyFill="1" applyBorder="1" applyAlignment="1">
      <alignment horizontal="right"/>
    </xf>
    <xf numFmtId="9" fontId="0" fillId="13" borderId="26" xfId="13" applyFont="1" applyFill="1" applyBorder="1" applyAlignment="1">
      <alignment horizontal="center"/>
    </xf>
    <xf numFmtId="0" fontId="4" fillId="13" borderId="0" xfId="4" applyFont="1" applyFill="1" applyBorder="1" applyAlignment="1">
      <alignment horizontal="left" vertical="top"/>
    </xf>
    <xf numFmtId="44" fontId="0" fillId="13" borderId="0" xfId="12" applyFont="1" applyFill="1" applyBorder="1" applyAlignment="1">
      <alignment horizontal="right"/>
    </xf>
    <xf numFmtId="9" fontId="0" fillId="13" borderId="5" xfId="13" applyFont="1" applyFill="1" applyBorder="1" applyAlignment="1">
      <alignment horizontal="center"/>
    </xf>
    <xf numFmtId="0" fontId="1" fillId="7" borderId="24" xfId="5" applyFill="1" applyBorder="1"/>
    <xf numFmtId="0" fontId="1" fillId="7" borderId="25" xfId="5" applyFill="1" applyBorder="1"/>
    <xf numFmtId="0" fontId="17" fillId="7" borderId="25" xfId="6" applyFill="1" applyBorder="1"/>
    <xf numFmtId="0" fontId="17" fillId="7" borderId="26" xfId="6" applyFill="1" applyBorder="1"/>
    <xf numFmtId="0" fontId="1" fillId="7" borderId="0" xfId="5" applyFill="1" applyBorder="1"/>
    <xf numFmtId="0" fontId="17" fillId="7" borderId="0" xfId="6" applyFill="1" applyBorder="1"/>
    <xf numFmtId="0" fontId="17" fillId="7" borderId="5" xfId="6" applyFill="1" applyBorder="1"/>
    <xf numFmtId="0" fontId="19" fillId="7" borderId="33" xfId="11" applyFont="1" applyFill="1" applyBorder="1" applyAlignment="1">
      <alignment horizontal="left" vertical="top" wrapText="1"/>
    </xf>
    <xf numFmtId="3" fontId="19" fillId="7" borderId="6" xfId="11" applyNumberFormat="1" applyFont="1" applyFill="1" applyBorder="1"/>
    <xf numFmtId="0" fontId="20" fillId="7" borderId="6" xfId="11" applyFont="1" applyFill="1" applyBorder="1"/>
    <xf numFmtId="3" fontId="19" fillId="7" borderId="6" xfId="11" applyNumberFormat="1" applyFont="1" applyFill="1" applyBorder="1" applyAlignment="1">
      <alignment horizontal="left"/>
    </xf>
    <xf numFmtId="0" fontId="20" fillId="7" borderId="7" xfId="11" applyFont="1" applyFill="1" applyBorder="1"/>
    <xf numFmtId="0" fontId="38" fillId="7" borderId="0" xfId="11" applyFont="1" applyFill="1" applyBorder="1" applyAlignment="1">
      <alignment horizontal="left" vertical="top" wrapText="1"/>
    </xf>
    <xf numFmtId="0" fontId="38" fillId="7" borderId="5" xfId="11" applyFont="1" applyFill="1" applyBorder="1" applyAlignment="1">
      <alignment horizontal="left" vertical="top" wrapText="1"/>
    </xf>
    <xf numFmtId="0" fontId="2" fillId="7" borderId="33" xfId="5" applyFont="1" applyFill="1" applyBorder="1" applyAlignment="1">
      <alignment horizontal="left"/>
    </xf>
    <xf numFmtId="0" fontId="33" fillId="7" borderId="0" xfId="6" applyFont="1" applyFill="1" applyBorder="1"/>
    <xf numFmtId="0" fontId="2" fillId="7" borderId="33" xfId="11" applyFont="1" applyFill="1" applyBorder="1" applyAlignment="1">
      <alignment horizontal="left" vertical="top" wrapText="1"/>
    </xf>
    <xf numFmtId="0" fontId="20" fillId="7" borderId="33" xfId="11" applyFont="1" applyFill="1" applyBorder="1"/>
    <xf numFmtId="0" fontId="2" fillId="7" borderId="27" xfId="11" applyFont="1" applyFill="1" applyBorder="1" applyAlignment="1">
      <alignment horizontal="left" vertical="top" wrapText="1"/>
    </xf>
    <xf numFmtId="0" fontId="41" fillId="11" borderId="6" xfId="4" applyFont="1" applyFill="1" applyBorder="1" applyAlignment="1">
      <alignment horizontal="left" vertical="top"/>
    </xf>
    <xf numFmtId="9" fontId="15" fillId="11" borderId="7" xfId="13" applyFont="1" applyFill="1" applyBorder="1" applyAlignment="1">
      <alignment horizontal="center"/>
    </xf>
    <xf numFmtId="0" fontId="6" fillId="16" borderId="9" xfId="4" applyFont="1" applyFill="1" applyBorder="1"/>
    <xf numFmtId="0" fontId="6" fillId="16" borderId="1" xfId="4" applyFont="1" applyFill="1" applyBorder="1"/>
    <xf numFmtId="0" fontId="6" fillId="16" borderId="1" xfId="4" applyFont="1" applyFill="1" applyBorder="1" applyAlignment="1">
      <alignment horizontal="right"/>
    </xf>
    <xf numFmtId="43" fontId="6" fillId="16" borderId="1" xfId="34" applyFont="1" applyFill="1" applyBorder="1" applyAlignment="1">
      <alignment horizontal="right"/>
    </xf>
    <xf numFmtId="9" fontId="6" fillId="16" borderId="1" xfId="13" applyFont="1" applyFill="1" applyBorder="1" applyAlignment="1">
      <alignment horizontal="right"/>
    </xf>
    <xf numFmtId="2" fontId="6" fillId="16" borderId="1" xfId="4" applyNumberFormat="1" applyFont="1" applyFill="1" applyBorder="1" applyAlignment="1">
      <alignment horizontal="right"/>
    </xf>
    <xf numFmtId="0" fontId="6" fillId="16" borderId="17" xfId="4" applyFont="1" applyFill="1" applyBorder="1"/>
    <xf numFmtId="0" fontId="6" fillId="16" borderId="17" xfId="4" applyFont="1" applyFill="1" applyBorder="1" applyAlignment="1">
      <alignment horizontal="right"/>
    </xf>
    <xf numFmtId="2" fontId="6" fillId="16" borderId="17" xfId="4" applyNumberFormat="1" applyFont="1" applyFill="1" applyBorder="1" applyAlignment="1">
      <alignment horizontal="right"/>
    </xf>
    <xf numFmtId="9" fontId="6" fillId="16" borderId="17" xfId="13" applyFont="1" applyFill="1" applyBorder="1" applyAlignment="1">
      <alignment horizontal="right"/>
    </xf>
    <xf numFmtId="0" fontId="6" fillId="16" borderId="2" xfId="4" applyFont="1" applyFill="1" applyBorder="1"/>
    <xf numFmtId="0" fontId="6" fillId="16" borderId="2" xfId="4" applyFont="1" applyFill="1" applyBorder="1" applyAlignment="1">
      <alignment horizontal="right"/>
    </xf>
    <xf numFmtId="2" fontId="6" fillId="16" borderId="2" xfId="4" applyNumberFormat="1" applyFont="1" applyFill="1" applyBorder="1" applyAlignment="1">
      <alignment horizontal="right"/>
    </xf>
    <xf numFmtId="9" fontId="6" fillId="16" borderId="2" xfId="13" applyFont="1" applyFill="1" applyBorder="1" applyAlignment="1">
      <alignment horizontal="right"/>
    </xf>
    <xf numFmtId="43" fontId="0" fillId="13" borderId="5" xfId="34" applyFont="1" applyFill="1" applyBorder="1" applyAlignment="1">
      <alignment horizontal="center"/>
    </xf>
    <xf numFmtId="0" fontId="4" fillId="13" borderId="24" xfId="4" applyFont="1" applyFill="1" applyBorder="1" applyAlignment="1">
      <alignment horizontal="left" vertical="top"/>
    </xf>
    <xf numFmtId="0" fontId="4" fillId="13" borderId="33" xfId="4" applyFont="1" applyFill="1" applyBorder="1" applyAlignment="1">
      <alignment horizontal="left" vertical="top"/>
    </xf>
    <xf numFmtId="0" fontId="42" fillId="13" borderId="33" xfId="4" applyFont="1" applyFill="1" applyBorder="1" applyAlignment="1">
      <alignment horizontal="left" vertical="top"/>
    </xf>
    <xf numFmtId="9" fontId="16" fillId="0" borderId="0" xfId="1" applyFont="1"/>
    <xf numFmtId="9" fontId="0" fillId="11" borderId="38" xfId="1" applyFont="1" applyFill="1" applyBorder="1" applyAlignment="1">
      <alignment horizontal="center" vertical="center" wrapText="1"/>
    </xf>
    <xf numFmtId="9" fontId="0" fillId="11" borderId="22" xfId="1" applyFont="1" applyFill="1" applyBorder="1" applyAlignment="1">
      <alignment horizontal="center" vertical="center"/>
    </xf>
    <xf numFmtId="9" fontId="7" fillId="10" borderId="26" xfId="1" applyFont="1" applyFill="1" applyBorder="1" applyAlignment="1">
      <alignment vertical="center"/>
    </xf>
    <xf numFmtId="9" fontId="2" fillId="3" borderId="32" xfId="1" applyFont="1" applyFill="1" applyBorder="1"/>
    <xf numFmtId="9" fontId="0" fillId="13" borderId="5" xfId="1" applyFont="1" applyFill="1" applyBorder="1" applyAlignment="1">
      <alignment horizontal="center"/>
    </xf>
    <xf numFmtId="0" fontId="11" fillId="13" borderId="20"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left" vertical="center"/>
    </xf>
    <xf numFmtId="2" fontId="12" fillId="13" borderId="11" xfId="0" applyNumberFormat="1" applyFont="1" applyFill="1" applyBorder="1" applyAlignment="1">
      <alignment horizontal="left"/>
    </xf>
    <xf numFmtId="2" fontId="12" fillId="13" borderId="17" xfId="0" applyNumberFormat="1" applyFont="1" applyFill="1" applyBorder="1" applyAlignment="1">
      <alignment horizontal="left"/>
    </xf>
    <xf numFmtId="2" fontId="12" fillId="13" borderId="1" xfId="0" applyNumberFormat="1" applyFont="1" applyFill="1" applyBorder="1" applyAlignment="1">
      <alignment horizontal="left"/>
    </xf>
    <xf numFmtId="2" fontId="12" fillId="13" borderId="34" xfId="0" applyNumberFormat="1" applyFont="1" applyFill="1" applyBorder="1" applyAlignment="1">
      <alignment horizontal="left"/>
    </xf>
    <xf numFmtId="0" fontId="0" fillId="0" borderId="40" xfId="0" applyBorder="1" applyAlignment="1">
      <alignment horizontal="left"/>
    </xf>
    <xf numFmtId="0" fontId="13" fillId="0" borderId="0" xfId="4" applyFont="1"/>
    <xf numFmtId="172" fontId="2" fillId="14" borderId="22" xfId="1" applyNumberFormat="1" applyFont="1" applyFill="1" applyBorder="1"/>
    <xf numFmtId="0" fontId="16" fillId="0" borderId="0" xfId="4" applyFill="1"/>
    <xf numFmtId="0" fontId="6" fillId="13" borderId="0" xfId="4" applyFont="1" applyFill="1" applyBorder="1" applyAlignment="1">
      <alignment horizontal="right" vertical="top"/>
    </xf>
    <xf numFmtId="0" fontId="7" fillId="10" borderId="24" xfId="4" applyFont="1" applyFill="1" applyBorder="1" applyAlignment="1">
      <alignment horizontal="center" vertical="center"/>
    </xf>
    <xf numFmtId="0" fontId="26" fillId="9" borderId="47" xfId="4" applyFont="1" applyFill="1" applyBorder="1" applyAlignment="1">
      <alignment vertical="center"/>
    </xf>
    <xf numFmtId="0" fontId="26" fillId="9" borderId="41" xfId="4" applyFont="1" applyFill="1" applyBorder="1" applyAlignment="1">
      <alignment vertical="center"/>
    </xf>
    <xf numFmtId="0" fontId="26" fillId="9" borderId="0" xfId="4" applyFont="1" applyFill="1" applyBorder="1" applyAlignment="1">
      <alignment vertical="center"/>
    </xf>
    <xf numFmtId="0" fontId="26" fillId="9" borderId="48" xfId="4" applyFont="1" applyFill="1" applyBorder="1" applyAlignment="1">
      <alignment vertical="center"/>
    </xf>
    <xf numFmtId="0" fontId="6" fillId="16" borderId="28" xfId="4" applyFont="1" applyFill="1" applyBorder="1"/>
    <xf numFmtId="0" fontId="9" fillId="9" borderId="16" xfId="4" applyFont="1" applyFill="1" applyBorder="1" applyAlignment="1">
      <alignment vertical="center"/>
    </xf>
    <xf numFmtId="39" fontId="9" fillId="9" borderId="42" xfId="4" applyNumberFormat="1" applyFont="1" applyFill="1" applyBorder="1" applyAlignment="1">
      <alignment vertical="center"/>
    </xf>
    <xf numFmtId="0" fontId="26" fillId="9" borderId="16" xfId="4" applyFont="1" applyFill="1" applyBorder="1" applyAlignment="1">
      <alignment vertical="center"/>
    </xf>
    <xf numFmtId="0" fontId="4" fillId="13" borderId="25" xfId="4" applyFont="1" applyFill="1" applyBorder="1" applyAlignment="1">
      <alignment horizontal="left" vertical="top" wrapText="1"/>
    </xf>
    <xf numFmtId="43" fontId="0" fillId="13" borderId="0" xfId="12" applyNumberFormat="1" applyFont="1" applyFill="1" applyBorder="1" applyAlignment="1">
      <alignment horizontal="right"/>
    </xf>
    <xf numFmtId="43" fontId="0" fillId="13" borderId="25" xfId="12" applyNumberFormat="1" applyFont="1" applyFill="1" applyBorder="1" applyAlignment="1">
      <alignment horizontal="right" vertical="center"/>
    </xf>
    <xf numFmtId="4" fontId="37" fillId="11" borderId="6" xfId="12" applyNumberFormat="1" applyFont="1" applyFill="1" applyBorder="1" applyAlignment="1">
      <alignment horizontal="right"/>
    </xf>
    <xf numFmtId="0" fontId="41" fillId="11" borderId="27" xfId="4" applyFont="1" applyFill="1" applyBorder="1" applyAlignment="1">
      <alignment horizontal="left" vertical="top"/>
    </xf>
    <xf numFmtId="43" fontId="2" fillId="0" borderId="40" xfId="0" applyNumberFormat="1" applyFont="1" applyBorder="1"/>
    <xf numFmtId="0" fontId="1" fillId="16" borderId="26" xfId="5" applyFont="1" applyFill="1" applyBorder="1" applyAlignment="1">
      <alignment horizontal="right"/>
    </xf>
    <xf numFmtId="0" fontId="1" fillId="16" borderId="5" xfId="5" applyFont="1" applyFill="1" applyBorder="1" applyAlignment="1">
      <alignment horizontal="right"/>
    </xf>
    <xf numFmtId="171" fontId="0" fillId="16" borderId="5" xfId="0" applyNumberFormat="1" applyFont="1" applyFill="1" applyBorder="1" applyAlignment="1">
      <alignment horizontal="right"/>
    </xf>
    <xf numFmtId="43" fontId="1" fillId="16" borderId="7" xfId="34" applyFont="1" applyFill="1" applyBorder="1"/>
    <xf numFmtId="0" fontId="43" fillId="0" borderId="0" xfId="0" applyFont="1"/>
    <xf numFmtId="0" fontId="43" fillId="0" borderId="0" xfId="0" applyFont="1" applyAlignment="1">
      <alignment horizontal="left" vertical="center"/>
    </xf>
    <xf numFmtId="0" fontId="43" fillId="0" borderId="0" xfId="0" applyFont="1" applyAlignment="1">
      <alignment horizontal="center" vertical="center"/>
    </xf>
    <xf numFmtId="0" fontId="44" fillId="0" borderId="0" xfId="0" applyFont="1" applyBorder="1" applyAlignment="1">
      <alignment vertical="top"/>
    </xf>
    <xf numFmtId="0" fontId="44" fillId="0" borderId="0" xfId="0" applyFont="1" applyBorder="1" applyAlignment="1">
      <alignment horizontal="center" vertical="top"/>
    </xf>
    <xf numFmtId="0" fontId="43" fillId="0" borderId="0" xfId="0" applyFont="1" applyBorder="1"/>
    <xf numFmtId="0" fontId="6" fillId="16" borderId="8" xfId="0" applyFont="1" applyFill="1" applyBorder="1"/>
    <xf numFmtId="0" fontId="6" fillId="16" borderId="9" xfId="0" applyFont="1" applyFill="1" applyBorder="1"/>
    <xf numFmtId="0" fontId="6" fillId="16" borderId="28" xfId="0" applyFont="1" applyFill="1" applyBorder="1"/>
    <xf numFmtId="0" fontId="12" fillId="16" borderId="9" xfId="0" applyFont="1" applyFill="1" applyBorder="1" applyAlignment="1">
      <alignment horizontal="left"/>
    </xf>
    <xf numFmtId="0" fontId="12" fillId="16" borderId="10" xfId="0" applyFont="1" applyFill="1" applyBorder="1" applyAlignment="1">
      <alignment horizontal="left"/>
    </xf>
    <xf numFmtId="165" fontId="12" fillId="16" borderId="11" xfId="0" applyNumberFormat="1" applyFont="1" applyFill="1" applyBorder="1" applyAlignment="1">
      <alignment horizontal="center"/>
    </xf>
    <xf numFmtId="0" fontId="12" fillId="16" borderId="11" xfId="0" applyFont="1" applyFill="1" applyBorder="1" applyAlignment="1">
      <alignment horizontal="left"/>
    </xf>
    <xf numFmtId="9" fontId="12" fillId="16" borderId="11" xfId="1" applyFont="1" applyFill="1" applyBorder="1" applyAlignment="1">
      <alignment horizontal="center"/>
    </xf>
    <xf numFmtId="43" fontId="11" fillId="16" borderId="12" xfId="34" applyFont="1" applyFill="1" applyBorder="1" applyAlignment="1">
      <alignment horizontal="right"/>
    </xf>
    <xf numFmtId="171" fontId="12" fillId="16" borderId="17" xfId="0" applyNumberFormat="1" applyFont="1" applyFill="1" applyBorder="1" applyAlignment="1">
      <alignment horizontal="left"/>
    </xf>
    <xf numFmtId="165" fontId="12" fillId="16" borderId="1" xfId="0" applyNumberFormat="1" applyFont="1" applyFill="1" applyBorder="1" applyAlignment="1">
      <alignment horizontal="center"/>
    </xf>
    <xf numFmtId="0" fontId="12" fillId="16" borderId="17" xfId="0" applyFont="1" applyFill="1" applyBorder="1" applyAlignment="1">
      <alignment horizontal="left"/>
    </xf>
    <xf numFmtId="9" fontId="12" fillId="16" borderId="17" xfId="1" applyFont="1" applyFill="1" applyBorder="1" applyAlignment="1">
      <alignment horizontal="center"/>
    </xf>
    <xf numFmtId="43" fontId="11" fillId="16" borderId="22" xfId="34" applyFont="1" applyFill="1" applyBorder="1" applyAlignment="1">
      <alignment horizontal="right"/>
    </xf>
    <xf numFmtId="9" fontId="12" fillId="16" borderId="1" xfId="1" applyFont="1" applyFill="1" applyBorder="1" applyAlignment="1">
      <alignment horizontal="center"/>
    </xf>
    <xf numFmtId="0" fontId="12" fillId="16" borderId="1" xfId="0" applyFont="1" applyFill="1" applyBorder="1"/>
    <xf numFmtId="165" fontId="29" fillId="16" borderId="1" xfId="0" applyNumberFormat="1" applyFont="1" applyFill="1" applyBorder="1" applyAlignment="1">
      <alignment horizontal="center"/>
    </xf>
    <xf numFmtId="43" fontId="11" fillId="16" borderId="13" xfId="34" applyFont="1" applyFill="1" applyBorder="1" applyAlignment="1">
      <alignment horizontal="right"/>
    </xf>
    <xf numFmtId="165" fontId="12" fillId="16" borderId="17" xfId="0" applyNumberFormat="1" applyFont="1" applyFill="1" applyBorder="1" applyAlignment="1">
      <alignment horizontal="center"/>
    </xf>
    <xf numFmtId="171" fontId="12" fillId="16" borderId="34" xfId="0" applyNumberFormat="1" applyFont="1" applyFill="1" applyBorder="1" applyAlignment="1">
      <alignment horizontal="left"/>
    </xf>
    <xf numFmtId="165" fontId="12" fillId="16" borderId="14" xfId="0" applyNumberFormat="1" applyFont="1" applyFill="1" applyBorder="1" applyAlignment="1">
      <alignment horizontal="center"/>
    </xf>
    <xf numFmtId="165" fontId="29" fillId="16" borderId="14" xfId="0" applyNumberFormat="1" applyFont="1" applyFill="1" applyBorder="1" applyAlignment="1">
      <alignment horizontal="center"/>
    </xf>
    <xf numFmtId="0" fontId="12" fillId="16" borderId="14" xfId="0" applyFont="1" applyFill="1" applyBorder="1"/>
    <xf numFmtId="9" fontId="12" fillId="16" borderId="14" xfId="1" applyFont="1" applyFill="1" applyBorder="1" applyAlignment="1">
      <alignment horizontal="center"/>
    </xf>
    <xf numFmtId="43" fontId="11" fillId="16" borderId="23" xfId="34" applyFont="1" applyFill="1" applyBorder="1" applyAlignment="1">
      <alignment horizontal="right"/>
    </xf>
    <xf numFmtId="171" fontId="12" fillId="16" borderId="11" xfId="0" applyNumberFormat="1" applyFont="1" applyFill="1" applyBorder="1" applyAlignment="1">
      <alignment horizontal="center"/>
    </xf>
    <xf numFmtId="171" fontId="12" fillId="16" borderId="17" xfId="0" applyNumberFormat="1" applyFont="1" applyFill="1" applyBorder="1" applyAlignment="1">
      <alignment horizontal="center"/>
    </xf>
    <xf numFmtId="171" fontId="12" fillId="16" borderId="1" xfId="0" applyNumberFormat="1" applyFont="1" applyFill="1" applyBorder="1" applyAlignment="1">
      <alignment horizontal="center"/>
    </xf>
    <xf numFmtId="38" fontId="14" fillId="6" borderId="49" xfId="2" applyNumberFormat="1" applyFont="1" applyFill="1" applyBorder="1" applyAlignment="1">
      <alignment horizontal="center" vertical="center" wrapText="1"/>
    </xf>
    <xf numFmtId="9" fontId="12" fillId="16" borderId="50" xfId="1" applyFont="1" applyFill="1" applyBorder="1" applyAlignment="1">
      <alignment horizontal="center"/>
    </xf>
    <xf numFmtId="9" fontId="12" fillId="16" borderId="51" xfId="1" applyFont="1" applyFill="1" applyBorder="1" applyAlignment="1">
      <alignment horizontal="center"/>
    </xf>
    <xf numFmtId="9" fontId="12" fillId="16" borderId="3" xfId="1" applyFont="1" applyFill="1" applyBorder="1" applyAlignment="1">
      <alignment horizontal="center"/>
    </xf>
    <xf numFmtId="9" fontId="12" fillId="16" borderId="52" xfId="1" applyFont="1" applyFill="1" applyBorder="1" applyAlignment="1">
      <alignment horizontal="center"/>
    </xf>
    <xf numFmtId="171" fontId="0" fillId="16" borderId="6" xfId="0" applyNumberFormat="1" applyFill="1" applyBorder="1" applyAlignment="1">
      <alignment horizontal="center"/>
    </xf>
    <xf numFmtId="171" fontId="0" fillId="16" borderId="7" xfId="0" applyNumberFormat="1" applyFill="1" applyBorder="1" applyAlignment="1">
      <alignment horizontal="center"/>
    </xf>
    <xf numFmtId="43" fontId="0" fillId="7" borderId="0" xfId="12" applyNumberFormat="1" applyFont="1" applyFill="1" applyBorder="1" applyAlignment="1">
      <alignment horizontal="right"/>
    </xf>
    <xf numFmtId="0" fontId="4" fillId="7" borderId="33" xfId="4" applyFont="1" applyFill="1" applyBorder="1" applyAlignment="1">
      <alignment horizontal="left" vertical="top" wrapText="1"/>
    </xf>
    <xf numFmtId="43" fontId="0" fillId="7" borderId="0" xfId="12" applyNumberFormat="1" applyFont="1" applyFill="1" applyBorder="1" applyAlignment="1">
      <alignment horizontal="right" vertical="center"/>
    </xf>
    <xf numFmtId="9" fontId="0" fillId="7" borderId="0" xfId="13" applyFont="1" applyFill="1" applyBorder="1" applyAlignment="1">
      <alignment horizontal="center"/>
    </xf>
    <xf numFmtId="0" fontId="4" fillId="7" borderId="33" xfId="4" applyFont="1" applyFill="1" applyBorder="1" applyAlignment="1">
      <alignment horizontal="left" vertical="top"/>
    </xf>
    <xf numFmtId="0" fontId="41" fillId="7" borderId="33" xfId="4" applyFont="1" applyFill="1" applyBorder="1" applyAlignment="1">
      <alignment horizontal="left" vertical="top"/>
    </xf>
    <xf numFmtId="4" fontId="37" fillId="7" borderId="0" xfId="12" applyNumberFormat="1" applyFont="1" applyFill="1" applyBorder="1" applyAlignment="1">
      <alignment horizontal="right"/>
    </xf>
    <xf numFmtId="9" fontId="15" fillId="7" borderId="0" xfId="13" applyFont="1" applyFill="1" applyBorder="1" applyAlignment="1">
      <alignment horizontal="center"/>
    </xf>
    <xf numFmtId="0" fontId="45" fillId="0" borderId="0" xfId="4" applyFont="1"/>
    <xf numFmtId="171" fontId="35" fillId="14" borderId="6" xfId="0" applyNumberFormat="1" applyFont="1" applyFill="1" applyBorder="1" applyAlignment="1">
      <alignment horizontal="center"/>
    </xf>
    <xf numFmtId="171" fontId="35" fillId="14" borderId="7" xfId="0" applyNumberFormat="1" applyFont="1" applyFill="1" applyBorder="1" applyAlignment="1">
      <alignment horizontal="center"/>
    </xf>
    <xf numFmtId="171" fontId="0" fillId="14" borderId="6" xfId="0" applyNumberFormat="1" applyFill="1" applyBorder="1" applyAlignment="1">
      <alignment horizontal="center"/>
    </xf>
    <xf numFmtId="171" fontId="0" fillId="14" borderId="7" xfId="0" applyNumberFormat="1" applyFill="1" applyBorder="1" applyAlignment="1">
      <alignment horizontal="center"/>
    </xf>
    <xf numFmtId="14" fontId="1" fillId="7" borderId="8" xfId="34" applyNumberFormat="1" applyFill="1" applyBorder="1"/>
    <xf numFmtId="0" fontId="2" fillId="16" borderId="25" xfId="5" applyFont="1" applyFill="1" applyBorder="1" applyAlignment="1">
      <alignment horizontal="center"/>
    </xf>
    <xf numFmtId="0" fontId="2" fillId="16" borderId="26" xfId="5" applyFont="1" applyFill="1" applyBorder="1" applyAlignment="1">
      <alignment horizontal="center"/>
    </xf>
    <xf numFmtId="0" fontId="39" fillId="7" borderId="0" xfId="11" applyFont="1" applyFill="1" applyBorder="1" applyAlignment="1">
      <alignment horizontal="left" vertical="top" wrapText="1"/>
    </xf>
    <xf numFmtId="0" fontId="39" fillId="7" borderId="5" xfId="11" applyFont="1" applyFill="1" applyBorder="1" applyAlignment="1">
      <alignment horizontal="left" vertical="top" wrapText="1"/>
    </xf>
    <xf numFmtId="0" fontId="1" fillId="0" borderId="3" xfId="4" applyFont="1" applyFill="1" applyBorder="1" applyAlignment="1">
      <alignment horizontal="left" vertical="center" wrapText="1"/>
    </xf>
    <xf numFmtId="0" fontId="1" fillId="0" borderId="16" xfId="4" applyFont="1" applyFill="1" applyBorder="1" applyAlignment="1">
      <alignment horizontal="left" vertical="center" wrapText="1"/>
    </xf>
    <xf numFmtId="0" fontId="1" fillId="0" borderId="4" xfId="4" applyFont="1" applyFill="1" applyBorder="1" applyAlignment="1">
      <alignment horizontal="left" vertical="center" wrapText="1"/>
    </xf>
    <xf numFmtId="0" fontId="3" fillId="2" borderId="3" xfId="4" applyFont="1" applyFill="1" applyBorder="1" applyAlignment="1">
      <alignment horizontal="center" vertical="center" wrapText="1"/>
    </xf>
    <xf numFmtId="0" fontId="3" fillId="2" borderId="16"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1" xfId="4" applyFont="1" applyFill="1" applyBorder="1" applyAlignment="1">
      <alignment horizontal="center" vertical="center" wrapText="1"/>
    </xf>
    <xf numFmtId="43" fontId="40" fillId="14" borderId="41" xfId="34" applyFont="1" applyFill="1" applyBorder="1" applyAlignment="1">
      <alignment horizontal="left"/>
    </xf>
    <xf numFmtId="43" fontId="40" fillId="14" borderId="16" xfId="34" applyFont="1" applyFill="1" applyBorder="1" applyAlignment="1">
      <alignment horizontal="left"/>
    </xf>
    <xf numFmtId="43" fontId="40" fillId="14" borderId="42" xfId="34" applyFont="1" applyFill="1" applyBorder="1" applyAlignment="1">
      <alignment horizontal="left"/>
    </xf>
    <xf numFmtId="0" fontId="2" fillId="2" borderId="44" xfId="0" applyFont="1" applyFill="1" applyBorder="1" applyAlignment="1">
      <alignment horizontal="center"/>
    </xf>
    <xf numFmtId="0" fontId="2" fillId="2" borderId="45" xfId="0" applyFont="1" applyFill="1" applyBorder="1" applyAlignment="1">
      <alignment horizontal="center"/>
    </xf>
    <xf numFmtId="0" fontId="2" fillId="2" borderId="46" xfId="0" applyFont="1" applyFill="1" applyBorder="1" applyAlignment="1">
      <alignment horizontal="center"/>
    </xf>
    <xf numFmtId="0" fontId="7" fillId="10" borderId="24" xfId="4" applyFont="1" applyFill="1" applyBorder="1" applyAlignment="1">
      <alignment horizontal="left" vertical="center"/>
    </xf>
    <xf numFmtId="0" fontId="7" fillId="10" borderId="25" xfId="4" applyFont="1" applyFill="1" applyBorder="1" applyAlignment="1">
      <alignment horizontal="left" vertical="center"/>
    </xf>
    <xf numFmtId="0" fontId="7" fillId="10" borderId="26" xfId="4" applyFont="1" applyFill="1" applyBorder="1" applyAlignment="1">
      <alignment horizontal="left" vertical="center"/>
    </xf>
    <xf numFmtId="0" fontId="26" fillId="9" borderId="41" xfId="4" applyFont="1" applyFill="1" applyBorder="1" applyAlignment="1">
      <alignment horizontal="left" vertical="center"/>
    </xf>
    <xf numFmtId="0" fontId="26" fillId="9" borderId="16" xfId="4" applyFont="1" applyFill="1" applyBorder="1" applyAlignment="1">
      <alignment horizontal="left" vertical="center"/>
    </xf>
    <xf numFmtId="0" fontId="26" fillId="9" borderId="42" xfId="4" applyFont="1" applyFill="1" applyBorder="1" applyAlignment="1">
      <alignment horizontal="left" vertical="center"/>
    </xf>
    <xf numFmtId="0" fontId="6" fillId="13" borderId="25" xfId="4" applyFont="1" applyFill="1" applyBorder="1" applyAlignment="1">
      <alignment horizontal="center" vertical="top"/>
    </xf>
    <xf numFmtId="0" fontId="6" fillId="13" borderId="26" xfId="4" applyFont="1" applyFill="1" applyBorder="1" applyAlignment="1">
      <alignment horizontal="center" vertical="top"/>
    </xf>
    <xf numFmtId="0" fontId="6" fillId="13" borderId="0" xfId="4" applyFont="1" applyFill="1" applyBorder="1" applyAlignment="1">
      <alignment horizontal="center" vertical="top"/>
    </xf>
    <xf numFmtId="0" fontId="6" fillId="13" borderId="5" xfId="4" applyFont="1" applyFill="1" applyBorder="1" applyAlignment="1">
      <alignment horizontal="center" vertical="top"/>
    </xf>
    <xf numFmtId="0" fontId="2" fillId="2" borderId="11" xfId="0" applyFont="1" applyFill="1" applyBorder="1" applyAlignment="1">
      <alignment horizontal="center"/>
    </xf>
    <xf numFmtId="9" fontId="13" fillId="0" borderId="0" xfId="1" applyFont="1"/>
    <xf numFmtId="43" fontId="13" fillId="3" borderId="30" xfId="34" applyFont="1" applyFill="1" applyBorder="1"/>
  </cellXfs>
  <cellStyles count="35">
    <cellStyle name="Comma" xfId="34" builtinId="3"/>
    <cellStyle name="Comma 15" xfId="8" xr:uid="{73A7DE85-7F7E-4B8B-A31F-0B63E6C8201C}"/>
    <cellStyle name="Comma 2" xfId="9" xr:uid="{B9E90567-DC3C-4DED-A443-023C84CFC7D1}"/>
    <cellStyle name="Comma 2 2" xfId="15" xr:uid="{F265F5C6-C86C-4D6B-BDB8-F38091EA7E29}"/>
    <cellStyle name="Comma 2 2 2" xfId="25" xr:uid="{0B6290DA-FCFA-4D8A-AB3D-230897F73FB0}"/>
    <cellStyle name="Comma 2 3" xfId="24" xr:uid="{23CD169A-6D20-4E93-B753-08FA34432736}"/>
    <cellStyle name="Comma 2 4" xfId="21" xr:uid="{29510EAC-69E6-4FDA-AC5C-FADB413CA6DB}"/>
    <cellStyle name="Comma 2 5" xfId="22" xr:uid="{B8E8CFCE-8C18-484E-876F-810E306DB043}"/>
    <cellStyle name="Comma 2 6" xfId="14" xr:uid="{B7EDB2F6-09EB-472A-A44E-3DED1F74B812}"/>
    <cellStyle name="Comma 3" xfId="23" xr:uid="{23B7EEE9-5530-4E46-B2BB-E777793249E9}"/>
    <cellStyle name="Comma 5" xfId="16" xr:uid="{195A6A44-AE8E-4FFC-8D9E-C737EAE4451C}"/>
    <cellStyle name="Comma 7" xfId="29" xr:uid="{7D34ACBD-7457-47FF-8E30-BABAD746E292}"/>
    <cellStyle name="Currency 2" xfId="3" xr:uid="{51F6D0B9-6C0C-4ECE-997B-F0B3E03C69FC}"/>
    <cellStyle name="Currency 2 2" xfId="26" xr:uid="{648C6E92-626D-47BA-AB74-71206C5555B0}"/>
    <cellStyle name="Currency 3" xfId="12" xr:uid="{14477448-D79F-4980-A139-F97B9697535C}"/>
    <cellStyle name="Currency 4" xfId="7" xr:uid="{4AC659D5-DFD8-46AD-9372-D276AD357959}"/>
    <cellStyle name="Excel Built-in Normal" xfId="31" xr:uid="{16389883-8EBA-400D-BB82-7B3072B063B2}"/>
    <cellStyle name="Legal 8½ x 14 in" xfId="30" xr:uid="{6ADC0026-F43D-4F8A-95BD-71FEB7B7ACFA}"/>
    <cellStyle name="Normal" xfId="0" builtinId="0"/>
    <cellStyle name="Normal 10" xfId="20" xr:uid="{29EBB6EA-397E-42A3-B2BA-F6BA61CE9D53}"/>
    <cellStyle name="Normal 14" xfId="17" xr:uid="{1BC5838F-5A6B-43D7-9C1B-A9FBF944C4AD}"/>
    <cellStyle name="Normal 2" xfId="4" xr:uid="{56D51B03-EEDF-4A01-A130-58D8FCE78803}"/>
    <cellStyle name="Normal 2 2" xfId="11" xr:uid="{A69FEEC3-BD4F-4FBB-8D17-19005D0574C0}"/>
    <cellStyle name="Normal 2 2 2" xfId="19" xr:uid="{947664D0-B6DD-4616-8DE5-63F1DE892C0A}"/>
    <cellStyle name="Normal 2 3" xfId="18" xr:uid="{D6CD49F2-EAB9-4AE0-B51B-0C25A39EE59D}"/>
    <cellStyle name="Normal 23" xfId="5" xr:uid="{8BF7B7B2-652B-4767-85D2-538117FDCFFD}"/>
    <cellStyle name="Normal 3" xfId="2" xr:uid="{C1DBC589-CA7E-49BB-9131-7F31CE9A3906}"/>
    <cellStyle name="Normal 3 10" xfId="6" xr:uid="{511549E2-0E41-4D80-B57A-5BDB37E1C03F}"/>
    <cellStyle name="Normal 6 5" xfId="28" xr:uid="{4BF9ECF2-532C-4B68-9728-80E8BD423DE0}"/>
    <cellStyle name="Per cent" xfId="1" builtinId="5"/>
    <cellStyle name="Percent 2" xfId="13" xr:uid="{F895F92A-93A6-4D52-8445-F453005B1D90}"/>
    <cellStyle name="Percent 9" xfId="10" xr:uid="{8D21604A-7D35-4118-A78A-6DFDF04E23DB}"/>
    <cellStyle name="tahoma 10 2" xfId="27" xr:uid="{555359A7-1687-427C-A402-F0D850CCEA7E}"/>
    <cellStyle name="tahoma 15 2 2" xfId="32" xr:uid="{C7BCA4FB-79FA-4DF7-89A5-E6F42D853A10}"/>
    <cellStyle name="tahoma 2 2" xfId="33" xr:uid="{8F6C78EC-0568-424D-A248-E76D2B54E791}"/>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152400</xdr:colOff>
      <xdr:row>0</xdr:row>
      <xdr:rowOff>114300</xdr:rowOff>
    </xdr:from>
    <xdr:to>
      <xdr:col>11</xdr:col>
      <xdr:colOff>419100</xdr:colOff>
      <xdr:row>2</xdr:row>
      <xdr:rowOff>200024</xdr:rowOff>
    </xdr:to>
    <xdr:sp macro="" textlink="">
      <xdr:nvSpPr>
        <xdr:cNvPr id="2" name="TextBox 1">
          <a:extLst>
            <a:ext uri="{FF2B5EF4-FFF2-40B4-BE49-F238E27FC236}">
              <a16:creationId xmlns:a16="http://schemas.microsoft.com/office/drawing/2014/main" id="{EDC1EE4E-C637-499F-B682-289D99A17DA4}"/>
            </a:ext>
          </a:extLst>
        </xdr:cNvPr>
        <xdr:cNvSpPr txBox="1"/>
      </xdr:nvSpPr>
      <xdr:spPr>
        <a:xfrm>
          <a:off x="11744325" y="114300"/>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2</xdr:col>
      <xdr:colOff>885825</xdr:colOff>
      <xdr:row>2</xdr:row>
      <xdr:rowOff>66674</xdr:rowOff>
    </xdr:to>
    <xdr:sp macro="" textlink="">
      <xdr:nvSpPr>
        <xdr:cNvPr id="2" name="TextBox 1">
          <a:extLst>
            <a:ext uri="{FF2B5EF4-FFF2-40B4-BE49-F238E27FC236}">
              <a16:creationId xmlns:a16="http://schemas.microsoft.com/office/drawing/2014/main" id="{9E42EBC4-2150-46A6-BDBC-00162E420125}"/>
            </a:ext>
          </a:extLst>
        </xdr:cNvPr>
        <xdr:cNvSpPr txBox="1"/>
      </xdr:nvSpPr>
      <xdr:spPr>
        <a:xfrm>
          <a:off x="123825" y="85725"/>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twoCellAnchor>
    <xdr:from>
      <xdr:col>0</xdr:col>
      <xdr:colOff>95250</xdr:colOff>
      <xdr:row>2</xdr:row>
      <xdr:rowOff>133349</xdr:rowOff>
    </xdr:from>
    <xdr:to>
      <xdr:col>2</xdr:col>
      <xdr:colOff>857250</xdr:colOff>
      <xdr:row>5</xdr:row>
      <xdr:rowOff>114299</xdr:rowOff>
    </xdr:to>
    <xdr:sp macro="" textlink="">
      <xdr:nvSpPr>
        <xdr:cNvPr id="3" name="TextBox 2">
          <a:extLst>
            <a:ext uri="{FF2B5EF4-FFF2-40B4-BE49-F238E27FC236}">
              <a16:creationId xmlns:a16="http://schemas.microsoft.com/office/drawing/2014/main" id="{DB839523-30D2-44BA-B7BF-05B1DA18E503}"/>
            </a:ext>
          </a:extLst>
        </xdr:cNvPr>
        <xdr:cNvSpPr txBox="1"/>
      </xdr:nvSpPr>
      <xdr:spPr>
        <a:xfrm>
          <a:off x="95250" y="628649"/>
          <a:ext cx="2095500" cy="5619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Enter</a:t>
          </a:r>
          <a:r>
            <a:rPr lang="en-US" sz="1100" baseline="0">
              <a:solidFill>
                <a:srgbClr val="FF0000"/>
              </a:solidFill>
            </a:rPr>
            <a:t> your budget category references in column B</a:t>
          </a:r>
          <a:endParaRPr lang="en-US" sz="1100">
            <a:solidFill>
              <a:srgbClr val="FF0000"/>
            </a:solidFill>
          </a:endParaRPr>
        </a:p>
      </xdr:txBody>
    </xdr:sp>
    <xdr:clientData/>
  </xdr:twoCellAnchor>
  <xdr:twoCellAnchor>
    <xdr:from>
      <xdr:col>1</xdr:col>
      <xdr:colOff>561975</xdr:colOff>
      <xdr:row>5</xdr:row>
      <xdr:rowOff>114299</xdr:rowOff>
    </xdr:from>
    <xdr:to>
      <xdr:col>1</xdr:col>
      <xdr:colOff>561975</xdr:colOff>
      <xdr:row>9</xdr:row>
      <xdr:rowOff>95250</xdr:rowOff>
    </xdr:to>
    <xdr:cxnSp macro="">
      <xdr:nvCxnSpPr>
        <xdr:cNvPr id="5" name="Straight Arrow Connector 4">
          <a:extLst>
            <a:ext uri="{FF2B5EF4-FFF2-40B4-BE49-F238E27FC236}">
              <a16:creationId xmlns:a16="http://schemas.microsoft.com/office/drawing/2014/main" id="{7E3D8AF3-8F57-4888-87EF-A7CB977046A8}"/>
            </a:ext>
          </a:extLst>
        </xdr:cNvPr>
        <xdr:cNvCxnSpPr>
          <a:stCxn id="3" idx="2"/>
        </xdr:cNvCxnSpPr>
      </xdr:nvCxnSpPr>
      <xdr:spPr>
        <a:xfrm>
          <a:off x="1143000" y="1190624"/>
          <a:ext cx="0" cy="11334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1</xdr:row>
      <xdr:rowOff>304799</xdr:rowOff>
    </xdr:from>
    <xdr:to>
      <xdr:col>14</xdr:col>
      <xdr:colOff>666751</xdr:colOff>
      <xdr:row>5</xdr:row>
      <xdr:rowOff>142875</xdr:rowOff>
    </xdr:to>
    <xdr:sp macro="" textlink="">
      <xdr:nvSpPr>
        <xdr:cNvPr id="6" name="TextBox 5">
          <a:extLst>
            <a:ext uri="{FF2B5EF4-FFF2-40B4-BE49-F238E27FC236}">
              <a16:creationId xmlns:a16="http://schemas.microsoft.com/office/drawing/2014/main" id="{2738B4E0-7D79-4C24-9B36-5B1E11381E68}"/>
            </a:ext>
          </a:extLst>
        </xdr:cNvPr>
        <xdr:cNvSpPr txBox="1"/>
      </xdr:nvSpPr>
      <xdr:spPr>
        <a:xfrm>
          <a:off x="9705975" y="476249"/>
          <a:ext cx="3629026"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Make sure</a:t>
          </a:r>
          <a:r>
            <a:rPr lang="en-US" sz="1100" baseline="0">
              <a:solidFill>
                <a:srgbClr val="FF0000"/>
              </a:solidFill>
            </a:rPr>
            <a:t> that your </a:t>
          </a:r>
          <a:r>
            <a:rPr lang="en-US" sz="1100" b="1" baseline="0">
              <a:solidFill>
                <a:srgbClr val="FF0000"/>
              </a:solidFill>
            </a:rPr>
            <a:t>Project Period</a:t>
          </a:r>
          <a:r>
            <a:rPr lang="en-US" sz="1100" baseline="0">
              <a:solidFill>
                <a:srgbClr val="FF0000"/>
              </a:solidFill>
            </a:rPr>
            <a:t> is correctly reflected in the reporting section. Add Columns if necessary, however do not forget to copy with formulars</a:t>
          </a:r>
          <a:endParaRPr lang="en-US" sz="1100">
            <a:solidFill>
              <a:srgbClr val="FF0000"/>
            </a:solidFill>
          </a:endParaRPr>
        </a:p>
      </xdr:txBody>
    </xdr:sp>
    <xdr:clientData/>
  </xdr:twoCellAnchor>
  <xdr:twoCellAnchor>
    <xdr:from>
      <xdr:col>11</xdr:col>
      <xdr:colOff>819150</xdr:colOff>
      <xdr:row>6</xdr:row>
      <xdr:rowOff>0</xdr:rowOff>
    </xdr:from>
    <xdr:to>
      <xdr:col>11</xdr:col>
      <xdr:colOff>819150</xdr:colOff>
      <xdr:row>7</xdr:row>
      <xdr:rowOff>504825</xdr:rowOff>
    </xdr:to>
    <xdr:cxnSp macro="">
      <xdr:nvCxnSpPr>
        <xdr:cNvPr id="7" name="Straight Arrow Connector 6">
          <a:extLst>
            <a:ext uri="{FF2B5EF4-FFF2-40B4-BE49-F238E27FC236}">
              <a16:creationId xmlns:a16="http://schemas.microsoft.com/office/drawing/2014/main" id="{075A6727-79B7-4AF2-9C47-018AC291A839}"/>
            </a:ext>
          </a:extLst>
        </xdr:cNvPr>
        <xdr:cNvCxnSpPr/>
      </xdr:nvCxnSpPr>
      <xdr:spPr>
        <a:xfrm>
          <a:off x="10944225" y="1247775"/>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4</xdr:row>
      <xdr:rowOff>85725</xdr:rowOff>
    </xdr:from>
    <xdr:to>
      <xdr:col>10</xdr:col>
      <xdr:colOff>438150</xdr:colOff>
      <xdr:row>4</xdr:row>
      <xdr:rowOff>180975</xdr:rowOff>
    </xdr:to>
    <xdr:cxnSp macro="">
      <xdr:nvCxnSpPr>
        <xdr:cNvPr id="17" name="Connector: Elbow 16">
          <a:extLst>
            <a:ext uri="{FF2B5EF4-FFF2-40B4-BE49-F238E27FC236}">
              <a16:creationId xmlns:a16="http://schemas.microsoft.com/office/drawing/2014/main" id="{CF7B12A7-AF31-4904-AC5C-1BE1763234C9}"/>
            </a:ext>
          </a:extLst>
        </xdr:cNvPr>
        <xdr:cNvCxnSpPr/>
      </xdr:nvCxnSpPr>
      <xdr:spPr>
        <a:xfrm>
          <a:off x="5705475" y="962025"/>
          <a:ext cx="4010025" cy="95250"/>
        </a:xfrm>
        <a:prstGeom prst="bentConnector3">
          <a:avLst>
            <a:gd name="adj1" fmla="val 90380"/>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2095500</xdr:colOff>
      <xdr:row>6</xdr:row>
      <xdr:rowOff>85724</xdr:rowOff>
    </xdr:to>
    <xdr:sp macro="" textlink="">
      <xdr:nvSpPr>
        <xdr:cNvPr id="2" name="TextBox 1">
          <a:extLst>
            <a:ext uri="{FF2B5EF4-FFF2-40B4-BE49-F238E27FC236}">
              <a16:creationId xmlns:a16="http://schemas.microsoft.com/office/drawing/2014/main" id="{336557AE-AB34-4ED5-8395-2FD6AB67DF99}"/>
            </a:ext>
          </a:extLst>
        </xdr:cNvPr>
        <xdr:cNvSpPr txBox="1"/>
      </xdr:nvSpPr>
      <xdr:spPr>
        <a:xfrm>
          <a:off x="6648450" y="771525"/>
          <a:ext cx="2095500" cy="4762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Only fill</a:t>
          </a:r>
          <a:r>
            <a:rPr lang="en-US" sz="1100" baseline="0">
              <a:solidFill>
                <a:srgbClr val="FF0000"/>
              </a:solidFill>
            </a:rPr>
            <a:t> cells in yellow - all other cells are automatically calculated</a:t>
          </a:r>
          <a:endParaRPr 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NooNTeK\Downloads\ECW%20february%204w%20-%20Takaful&amp;%20Vio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18"/>
      <sheetName val="WHO"/>
      <sheetName val="WHAT 2018 activities"/>
      <sheetName val="WHEN"/>
      <sheetName val="WHERE"/>
      <sheetName val="ECW february 4w - Takaful&amp; Viol"/>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D52C-80BE-4C10-B70B-D1B379D6173B}">
  <sheetPr>
    <pageSetUpPr fitToPage="1"/>
  </sheetPr>
  <dimension ref="A1:S41"/>
  <sheetViews>
    <sheetView tabSelected="1" topLeftCell="A2" zoomScaleNormal="100" workbookViewId="0">
      <selection activeCell="B23" sqref="B23"/>
    </sheetView>
  </sheetViews>
  <sheetFormatPr defaultColWidth="9.140625" defaultRowHeight="12.75"/>
  <cols>
    <col min="1" max="1" width="3.7109375" style="97" customWidth="1"/>
    <col min="2" max="2" width="54.140625" style="98" customWidth="1"/>
    <col min="3" max="3" width="20.42578125" style="98" customWidth="1"/>
    <col min="4" max="4" width="18" style="98" customWidth="1"/>
    <col min="5" max="5" width="19" style="98" customWidth="1"/>
    <col min="6" max="6" width="16.42578125" style="98" customWidth="1"/>
    <col min="7" max="7" width="15.140625" style="98" bestFit="1" customWidth="1"/>
    <col min="8" max="8" width="27" style="98" customWidth="1"/>
    <col min="9" max="16384" width="9.140625" style="98"/>
  </cols>
  <sheetData>
    <row r="1" spans="2:11" ht="15.75" thickBot="1">
      <c r="B1" s="95"/>
      <c r="C1" s="95"/>
      <c r="D1" s="95"/>
      <c r="E1" s="95"/>
      <c r="F1" s="95"/>
      <c r="G1" s="95"/>
      <c r="H1" s="95"/>
    </row>
    <row r="2" spans="2:11" ht="15">
      <c r="B2" s="99" t="s">
        <v>0</v>
      </c>
      <c r="C2" s="276" t="s">
        <v>1</v>
      </c>
      <c r="D2" s="100"/>
      <c r="E2" s="101" t="s">
        <v>2</v>
      </c>
      <c r="F2" s="335"/>
      <c r="G2" s="335"/>
      <c r="H2" s="336"/>
    </row>
    <row r="3" spans="2:11" ht="15.75" thickBot="1">
      <c r="B3" s="102" t="s">
        <v>3</v>
      </c>
      <c r="C3" s="277" t="s">
        <v>1</v>
      </c>
      <c r="D3" s="100"/>
      <c r="E3" s="103"/>
      <c r="F3" s="104"/>
      <c r="G3" s="104"/>
      <c r="H3" s="105"/>
    </row>
    <row r="4" spans="2:11" ht="15">
      <c r="B4" s="102" t="s">
        <v>4</v>
      </c>
      <c r="C4" s="278">
        <v>44197</v>
      </c>
      <c r="D4" s="150" t="s">
        <v>5</v>
      </c>
      <c r="E4" s="134"/>
      <c r="F4" s="134"/>
      <c r="G4" s="134"/>
      <c r="H4" s="135"/>
    </row>
    <row r="5" spans="2:11" ht="15">
      <c r="B5" s="102" t="s">
        <v>6</v>
      </c>
      <c r="C5" s="278">
        <v>44713</v>
      </c>
      <c r="D5" s="150" t="s">
        <v>5</v>
      </c>
      <c r="E5" s="134"/>
      <c r="F5" s="134"/>
      <c r="G5" s="134"/>
      <c r="H5" s="135"/>
    </row>
    <row r="6" spans="2:11" ht="15">
      <c r="B6" s="102" t="s">
        <v>7</v>
      </c>
      <c r="C6" s="277" t="s">
        <v>8</v>
      </c>
      <c r="D6" s="100"/>
      <c r="E6" s="134"/>
      <c r="F6" s="134"/>
      <c r="G6" s="134"/>
      <c r="H6" s="135"/>
    </row>
    <row r="7" spans="2:11" ht="15">
      <c r="B7" s="102" t="s">
        <v>9</v>
      </c>
      <c r="C7" s="277" t="s">
        <v>10</v>
      </c>
      <c r="D7" s="100"/>
      <c r="E7" s="134"/>
      <c r="F7" s="134"/>
      <c r="G7" s="134"/>
      <c r="H7" s="135"/>
    </row>
    <row r="8" spans="2:11" ht="15.75" thickBot="1">
      <c r="B8" s="103" t="s">
        <v>11</v>
      </c>
      <c r="C8" s="279">
        <v>371500</v>
      </c>
      <c r="D8" s="187" t="s">
        <v>12</v>
      </c>
      <c r="E8" s="188" t="b">
        <f>C8='Budget &amp; Fin Report'!H5</f>
        <v>1</v>
      </c>
      <c r="F8" s="163"/>
      <c r="G8" s="163"/>
      <c r="H8" s="163"/>
    </row>
    <row r="9" spans="2:11" ht="15.75" thickBot="1">
      <c r="B9" s="95"/>
      <c r="C9" s="163"/>
      <c r="D9" s="163"/>
      <c r="E9" s="163"/>
      <c r="F9" s="163"/>
      <c r="G9" s="163"/>
      <c r="H9" s="163"/>
    </row>
    <row r="10" spans="2:11" ht="30.75" thickBot="1">
      <c r="B10" s="106" t="s">
        <v>13</v>
      </c>
      <c r="C10" s="164" t="s">
        <v>14</v>
      </c>
      <c r="D10" s="165" t="s">
        <v>15</v>
      </c>
      <c r="E10" s="163"/>
      <c r="F10" s="166" t="s">
        <v>16</v>
      </c>
      <c r="G10" s="167" t="s">
        <v>17</v>
      </c>
      <c r="H10" s="168" t="s">
        <v>18</v>
      </c>
    </row>
    <row r="11" spans="2:11" ht="15">
      <c r="B11" s="107" t="s">
        <v>19</v>
      </c>
      <c r="C11" s="169">
        <f>'Budget &amp; Fin Report'!Q94</f>
        <v>44182</v>
      </c>
      <c r="D11" s="170">
        <f>C11</f>
        <v>44182</v>
      </c>
      <c r="E11" s="163"/>
      <c r="F11" s="334">
        <v>44197</v>
      </c>
      <c r="G11" s="171">
        <v>150000</v>
      </c>
      <c r="H11" s="170">
        <f>G11</f>
        <v>150000</v>
      </c>
    </row>
    <row r="12" spans="2:11" ht="15">
      <c r="B12" s="109" t="s">
        <v>20</v>
      </c>
      <c r="C12" s="169">
        <f>'Budget &amp; Fin Report'!Z94</f>
        <v>39232</v>
      </c>
      <c r="D12" s="172">
        <f>D11+C12</f>
        <v>83414</v>
      </c>
      <c r="E12" s="173"/>
      <c r="F12" s="174" t="s">
        <v>21</v>
      </c>
      <c r="G12" s="175"/>
      <c r="H12" s="172">
        <f>H11+G12</f>
        <v>150000</v>
      </c>
    </row>
    <row r="13" spans="2:11" ht="15">
      <c r="B13" s="109" t="s">
        <v>22</v>
      </c>
      <c r="C13" s="169">
        <f>'Budget &amp; Fin Report'!AI94</f>
        <v>44182</v>
      </c>
      <c r="D13" s="172">
        <f>D12+C13</f>
        <v>127596</v>
      </c>
      <c r="E13" s="163"/>
      <c r="F13" s="176" t="s">
        <v>23</v>
      </c>
      <c r="G13" s="175"/>
      <c r="H13" s="172">
        <f>H12+G13</f>
        <v>150000</v>
      </c>
      <c r="I13" s="95"/>
      <c r="J13" s="95"/>
      <c r="K13" s="95" t="s">
        <v>24</v>
      </c>
    </row>
    <row r="14" spans="2:11" ht="15.75" thickBot="1">
      <c r="B14" s="111" t="s">
        <v>25</v>
      </c>
      <c r="C14" s="177">
        <f>SUM(C11:C13)</f>
        <v>127596</v>
      </c>
      <c r="D14" s="178"/>
      <c r="E14" s="163"/>
      <c r="F14" s="179" t="s">
        <v>25</v>
      </c>
      <c r="G14" s="180">
        <f>SUM(G11:G13)</f>
        <v>150000</v>
      </c>
      <c r="H14" s="181"/>
      <c r="I14" s="95"/>
      <c r="J14" s="95"/>
      <c r="K14" s="95"/>
    </row>
    <row r="15" spans="2:11" ht="15.75" thickBot="1">
      <c r="B15" s="113"/>
      <c r="C15" s="163"/>
      <c r="D15" s="163"/>
      <c r="E15" s="163"/>
      <c r="F15" s="163"/>
      <c r="G15" s="163"/>
      <c r="H15" s="163"/>
      <c r="I15" s="95"/>
      <c r="J15" s="95"/>
      <c r="K15" s="95"/>
    </row>
    <row r="16" spans="2:11" ht="15.75" thickBot="1">
      <c r="B16" s="114" t="s">
        <v>26</v>
      </c>
      <c r="C16" s="182"/>
      <c r="D16" s="162"/>
      <c r="E16" s="163"/>
      <c r="F16" s="163"/>
      <c r="G16" s="163"/>
      <c r="H16" s="163"/>
      <c r="I16" s="95"/>
      <c r="J16" s="95"/>
      <c r="K16" s="95"/>
    </row>
    <row r="17" spans="1:19" ht="15">
      <c r="B17" s="108" t="s">
        <v>27</v>
      </c>
      <c r="C17" s="170">
        <f>C8</f>
        <v>371500</v>
      </c>
      <c r="D17" s="163"/>
      <c r="E17" s="163"/>
      <c r="F17" s="163"/>
      <c r="G17" s="163"/>
      <c r="H17" s="183"/>
      <c r="I17" s="95"/>
      <c r="J17" s="95"/>
      <c r="K17" s="95"/>
    </row>
    <row r="18" spans="1:19" ht="15">
      <c r="B18" s="110" t="s">
        <v>28</v>
      </c>
      <c r="C18" s="184">
        <f>G14</f>
        <v>150000</v>
      </c>
      <c r="D18" s="163"/>
      <c r="E18" s="163"/>
      <c r="F18" s="163"/>
      <c r="G18" s="163"/>
      <c r="H18" s="163"/>
      <c r="I18" s="95"/>
      <c r="J18" s="95"/>
      <c r="K18" s="95"/>
    </row>
    <row r="19" spans="1:19" ht="30.75" thickBot="1">
      <c r="B19" s="115" t="s">
        <v>29</v>
      </c>
      <c r="C19" s="185">
        <f>C17-C18</f>
        <v>221500</v>
      </c>
      <c r="D19" s="163"/>
      <c r="E19" s="163"/>
      <c r="F19" s="163"/>
      <c r="G19" s="163"/>
      <c r="H19" s="163"/>
      <c r="I19" s="95"/>
      <c r="J19" s="95"/>
      <c r="K19" s="95"/>
    </row>
    <row r="20" spans="1:19" ht="15">
      <c r="B20" s="110" t="s">
        <v>30</v>
      </c>
      <c r="C20" s="184">
        <f>C14</f>
        <v>127596</v>
      </c>
      <c r="D20" s="163"/>
      <c r="E20" s="163"/>
      <c r="F20" s="183"/>
      <c r="G20" s="183"/>
      <c r="H20" s="183"/>
    </row>
    <row r="21" spans="1:19" ht="15.75" thickBot="1">
      <c r="B21" s="112" t="s">
        <v>31</v>
      </c>
      <c r="C21" s="186">
        <f>G14-C20</f>
        <v>22404</v>
      </c>
      <c r="D21" s="163"/>
      <c r="E21" s="163"/>
      <c r="F21" s="183"/>
      <c r="G21" s="183"/>
      <c r="H21" s="183"/>
    </row>
    <row r="22" spans="1:19" ht="15">
      <c r="B22" s="116" t="s">
        <v>32</v>
      </c>
      <c r="C22" s="258">
        <f>C20/G14</f>
        <v>0.85063999999999995</v>
      </c>
      <c r="D22" s="163"/>
      <c r="E22" s="163"/>
      <c r="F22" s="183"/>
      <c r="G22" s="183"/>
      <c r="H22" s="183"/>
    </row>
    <row r="23" spans="1:19" ht="28.5" customHeight="1" thickBot="1">
      <c r="B23" s="117" t="s">
        <v>33</v>
      </c>
      <c r="C23" s="185">
        <f>C17-C20</f>
        <v>243904</v>
      </c>
      <c r="D23" s="163"/>
      <c r="E23" s="163"/>
      <c r="F23" s="183"/>
      <c r="G23" s="183"/>
      <c r="H23" s="183"/>
    </row>
    <row r="24" spans="1:19" ht="15.75" thickBot="1">
      <c r="B24" s="119"/>
      <c r="C24" s="118"/>
      <c r="D24" s="118"/>
      <c r="E24" s="95"/>
    </row>
    <row r="25" spans="1:19" ht="15">
      <c r="B25" s="204"/>
      <c r="C25" s="205"/>
      <c r="D25" s="205"/>
      <c r="E25" s="205"/>
      <c r="F25" s="206"/>
      <c r="G25" s="206"/>
      <c r="H25" s="207"/>
    </row>
    <row r="26" spans="1:19" ht="15">
      <c r="B26" s="218" t="s">
        <v>34</v>
      </c>
      <c r="C26" s="134" t="s">
        <v>35</v>
      </c>
      <c r="D26" s="208"/>
      <c r="E26" s="134" t="s">
        <v>36</v>
      </c>
      <c r="F26" s="209"/>
      <c r="G26" s="219" t="s">
        <v>37</v>
      </c>
      <c r="H26" s="210"/>
    </row>
    <row r="27" spans="1:19" s="122" customFormat="1" ht="40.5" customHeight="1">
      <c r="A27" s="120"/>
      <c r="B27" s="211"/>
      <c r="C27" s="337" t="s">
        <v>38</v>
      </c>
      <c r="D27" s="337"/>
      <c r="E27" s="337" t="s">
        <v>39</v>
      </c>
      <c r="F27" s="337"/>
      <c r="G27" s="337" t="s">
        <v>40</v>
      </c>
      <c r="H27" s="338"/>
      <c r="J27" s="121"/>
      <c r="K27" s="120"/>
      <c r="P27" s="123"/>
      <c r="Q27" s="124"/>
      <c r="R27" s="124"/>
      <c r="S27" s="124"/>
    </row>
    <row r="28" spans="1:19" s="122" customFormat="1" ht="15">
      <c r="A28" s="120"/>
      <c r="B28" s="220" t="s">
        <v>41</v>
      </c>
      <c r="C28" s="216"/>
      <c r="D28" s="216"/>
      <c r="E28" s="216"/>
      <c r="F28" s="216"/>
      <c r="G28" s="216"/>
      <c r="H28" s="217"/>
      <c r="J28" s="121"/>
      <c r="K28" s="120"/>
      <c r="P28" s="123"/>
      <c r="Q28" s="124"/>
      <c r="R28" s="124"/>
      <c r="S28" s="124"/>
    </row>
    <row r="29" spans="1:19" s="122" customFormat="1" ht="15">
      <c r="A29" s="120"/>
      <c r="B29" s="221"/>
      <c r="C29" s="216"/>
      <c r="D29" s="216"/>
      <c r="E29" s="216"/>
      <c r="F29" s="216"/>
      <c r="G29" s="216"/>
      <c r="H29" s="217"/>
      <c r="J29" s="121"/>
      <c r="K29" s="120"/>
      <c r="P29" s="123"/>
      <c r="Q29" s="124"/>
      <c r="R29" s="124"/>
      <c r="S29" s="124"/>
    </row>
    <row r="30" spans="1:19" s="122" customFormat="1" ht="15">
      <c r="A30" s="120"/>
      <c r="B30" s="211"/>
      <c r="C30" s="216"/>
      <c r="D30" s="216"/>
      <c r="E30" s="216"/>
      <c r="F30" s="216"/>
      <c r="G30" s="216"/>
      <c r="H30" s="217"/>
      <c r="J30" s="121"/>
      <c r="K30" s="120"/>
      <c r="P30" s="123"/>
      <c r="Q30" s="124"/>
      <c r="R30" s="124"/>
      <c r="S30" s="124"/>
    </row>
    <row r="31" spans="1:19" s="122" customFormat="1" ht="31.5" customHeight="1" thickBot="1">
      <c r="A31" s="125"/>
      <c r="B31" s="222" t="s">
        <v>42</v>
      </c>
      <c r="C31" s="212"/>
      <c r="D31" s="213"/>
      <c r="E31" s="213"/>
      <c r="F31" s="213"/>
      <c r="G31" s="214"/>
      <c r="H31" s="215"/>
      <c r="J31" s="127"/>
      <c r="K31" s="127"/>
      <c r="P31" s="123"/>
      <c r="Q31" s="124"/>
      <c r="R31" s="124"/>
      <c r="S31" s="124"/>
    </row>
    <row r="32" spans="1:19" s="122" customFormat="1" ht="18.399999999999999" customHeight="1">
      <c r="A32" s="128"/>
      <c r="B32" s="126"/>
      <c r="C32" s="129"/>
      <c r="G32" s="128"/>
      <c r="J32" s="127"/>
      <c r="K32" s="129"/>
      <c r="P32" s="123"/>
      <c r="Q32" s="124"/>
      <c r="R32" s="124"/>
      <c r="S32" s="124"/>
    </row>
    <row r="33" spans="1:19" s="122" customFormat="1" ht="18.399999999999999" customHeight="1">
      <c r="A33" s="120"/>
      <c r="B33" s="126"/>
      <c r="C33" s="126"/>
      <c r="G33" s="130"/>
      <c r="J33" s="127"/>
      <c r="K33" s="126"/>
      <c r="P33" s="123"/>
      <c r="Q33" s="124"/>
      <c r="R33" s="124"/>
      <c r="S33" s="124"/>
    </row>
    <row r="34" spans="1:19" s="122" customFormat="1" ht="18.399999999999999" customHeight="1">
      <c r="A34" s="130"/>
      <c r="B34" s="126"/>
      <c r="C34" s="131"/>
      <c r="G34" s="132"/>
      <c r="J34" s="127"/>
      <c r="K34" s="131"/>
      <c r="P34" s="123"/>
      <c r="Q34" s="124"/>
      <c r="R34" s="124"/>
      <c r="S34" s="124"/>
    </row>
    <row r="35" spans="1:19" s="122" customFormat="1" ht="18.399999999999999" customHeight="1">
      <c r="A35" s="130"/>
      <c r="B35" s="126"/>
      <c r="C35" s="131"/>
      <c r="G35" s="132"/>
      <c r="J35" s="127"/>
      <c r="K35" s="131"/>
      <c r="P35" s="123"/>
      <c r="Q35" s="124"/>
      <c r="R35" s="124"/>
      <c r="S35" s="124"/>
    </row>
    <row r="36" spans="1:19" s="122" customFormat="1" ht="14.25">
      <c r="A36" s="133"/>
    </row>
    <row r="38" spans="1:19" ht="8.25" customHeight="1"/>
    <row r="39" spans="1:19" ht="15">
      <c r="C39" s="129"/>
    </row>
    <row r="40" spans="1:19" ht="15">
      <c r="C40" s="126"/>
    </row>
    <row r="41" spans="1:19" ht="15">
      <c r="C41" s="131"/>
    </row>
  </sheetData>
  <mergeCells count="4">
    <mergeCell ref="F2:H2"/>
    <mergeCell ref="C27:D27"/>
    <mergeCell ref="E27:F27"/>
    <mergeCell ref="G27:H27"/>
  </mergeCells>
  <dataValidations count="1">
    <dataValidation type="list" allowBlank="1" showInputMessage="1" showErrorMessage="1" sqref="I36" xr:uid="{DCE812C2-3F2C-4D92-A975-0B2A2B359064}">
      <formula1>"Month, Weeks, Days, Hours, Each, No. of Person, Installment,Item, Lump Sum"</formula1>
    </dataValidation>
  </dataValidations>
  <pageMargins left="0.7" right="0.7" top="0.5" bottom="0.5" header="0.3" footer="0.3"/>
  <pageSetup paperSize="9" scale="74" orientation="landscape" r:id="rId1"/>
  <headerFooter>
    <oddFooter>&amp;F</oddFooter>
  </headerFooter>
  <ignoredErrors>
    <ignoredError sqref="H12:H13 G1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2CBE6-96BB-466F-950F-BC8D611DBB7F}">
  <dimension ref="B2:E62"/>
  <sheetViews>
    <sheetView showGridLines="0" topLeftCell="A15" zoomScale="85" zoomScaleNormal="85" workbookViewId="0">
      <selection activeCell="A11" sqref="A11:XFD63"/>
    </sheetView>
  </sheetViews>
  <sheetFormatPr defaultColWidth="8.7109375" defaultRowHeight="12.75"/>
  <cols>
    <col min="1" max="1" width="8.7109375" style="9"/>
    <col min="2" max="3" width="30.28515625" style="9" customWidth="1"/>
    <col min="4" max="5" width="36.140625" style="9" customWidth="1"/>
    <col min="6" max="16384" width="8.7109375" style="9"/>
  </cols>
  <sheetData>
    <row r="2" spans="2:5">
      <c r="B2" s="9" t="s">
        <v>43</v>
      </c>
    </row>
    <row r="3" spans="2:5" ht="15">
      <c r="B3" s="8" t="s">
        <v>44</v>
      </c>
      <c r="C3" s="22" t="s">
        <v>45</v>
      </c>
      <c r="D3" s="23" t="s">
        <v>46</v>
      </c>
      <c r="E3" s="24" t="s">
        <v>47</v>
      </c>
    </row>
    <row r="4" spans="2:5" ht="102.4" customHeight="1">
      <c r="B4" s="10" t="s">
        <v>48</v>
      </c>
      <c r="C4" s="20" t="s">
        <v>49</v>
      </c>
      <c r="D4" s="20" t="s">
        <v>50</v>
      </c>
      <c r="E4" s="20" t="s">
        <v>51</v>
      </c>
    </row>
    <row r="5" spans="2:5" ht="63.75">
      <c r="B5" s="10" t="s">
        <v>52</v>
      </c>
      <c r="C5" s="19" t="s">
        <v>53</v>
      </c>
      <c r="D5" s="20" t="s">
        <v>54</v>
      </c>
      <c r="E5" s="21" t="s">
        <v>55</v>
      </c>
    </row>
    <row r="6" spans="2:5" ht="114.75">
      <c r="B6" s="10" t="s">
        <v>56</v>
      </c>
      <c r="C6" s="20" t="s">
        <v>57</v>
      </c>
      <c r="D6" s="21" t="s">
        <v>58</v>
      </c>
      <c r="E6" s="21" t="s">
        <v>55</v>
      </c>
    </row>
    <row r="7" spans="2:5" ht="63.75">
      <c r="B7" s="10" t="s">
        <v>59</v>
      </c>
      <c r="C7" s="13" t="s">
        <v>53</v>
      </c>
      <c r="D7" s="21" t="s">
        <v>60</v>
      </c>
      <c r="E7" s="21" t="s">
        <v>55</v>
      </c>
    </row>
    <row r="8" spans="2:5" ht="85.9" customHeight="1">
      <c r="B8" s="10" t="s">
        <v>61</v>
      </c>
      <c r="C8" s="20" t="s">
        <v>62</v>
      </c>
      <c r="D8" s="21" t="s">
        <v>63</v>
      </c>
      <c r="E8" s="12" t="s">
        <v>64</v>
      </c>
    </row>
    <row r="9" spans="2:5" ht="63.75">
      <c r="B9" s="10" t="s">
        <v>65</v>
      </c>
      <c r="C9" s="11" t="s">
        <v>66</v>
      </c>
      <c r="D9" s="21" t="s">
        <v>67</v>
      </c>
      <c r="E9" s="12" t="s">
        <v>64</v>
      </c>
    </row>
    <row r="10" spans="2:5" ht="15">
      <c r="B10" s="25"/>
      <c r="C10" s="31"/>
      <c r="D10" s="32"/>
      <c r="E10" s="33"/>
    </row>
    <row r="11" spans="2:5" ht="15">
      <c r="B11" s="30" t="s">
        <v>68</v>
      </c>
      <c r="C11" s="26"/>
      <c r="D11" s="27"/>
      <c r="E11" s="27"/>
    </row>
    <row r="12" spans="2:5" ht="14.65" customHeight="1">
      <c r="B12" s="14" t="s">
        <v>69</v>
      </c>
      <c r="C12" s="345" t="s">
        <v>46</v>
      </c>
      <c r="D12" s="345"/>
      <c r="E12" s="345"/>
    </row>
    <row r="13" spans="2:5" ht="15">
      <c r="B13" s="36" t="s">
        <v>70</v>
      </c>
      <c r="C13" s="339" t="s">
        <v>71</v>
      </c>
      <c r="D13" s="340"/>
      <c r="E13" s="341"/>
    </row>
    <row r="14" spans="2:5" ht="15">
      <c r="B14" s="36" t="s">
        <v>72</v>
      </c>
      <c r="C14" s="339" t="s">
        <v>73</v>
      </c>
      <c r="D14" s="340"/>
      <c r="E14" s="341"/>
    </row>
    <row r="15" spans="2:5" ht="29.65" customHeight="1">
      <c r="B15" s="36" t="s">
        <v>74</v>
      </c>
      <c r="C15" s="339" t="s">
        <v>75</v>
      </c>
      <c r="D15" s="340"/>
      <c r="E15" s="341"/>
    </row>
    <row r="16" spans="2:5" ht="15">
      <c r="B16" s="36" t="s">
        <v>76</v>
      </c>
      <c r="C16" s="339" t="s">
        <v>77</v>
      </c>
      <c r="D16" s="340"/>
      <c r="E16" s="341"/>
    </row>
    <row r="17" spans="2:5" ht="15">
      <c r="B17" s="36" t="s">
        <v>78</v>
      </c>
      <c r="C17" s="339" t="s">
        <v>79</v>
      </c>
      <c r="D17" s="340"/>
      <c r="E17" s="341"/>
    </row>
    <row r="18" spans="2:5">
      <c r="B18" s="29"/>
      <c r="C18" s="18"/>
      <c r="D18" s="18"/>
      <c r="E18" s="18"/>
    </row>
    <row r="19" spans="2:5">
      <c r="B19" s="9" t="s">
        <v>68</v>
      </c>
    </row>
    <row r="20" spans="2:5" ht="14.65" customHeight="1">
      <c r="B20" s="14" t="s">
        <v>80</v>
      </c>
      <c r="C20" s="345" t="s">
        <v>46</v>
      </c>
      <c r="D20" s="345"/>
      <c r="E20" s="345"/>
    </row>
    <row r="21" spans="2:5" ht="15">
      <c r="B21" s="36" t="s">
        <v>44</v>
      </c>
      <c r="C21" s="339" t="s">
        <v>71</v>
      </c>
      <c r="D21" s="340"/>
      <c r="E21" s="341"/>
    </row>
    <row r="22" spans="2:5" ht="15">
      <c r="B22" s="36" t="s">
        <v>72</v>
      </c>
      <c r="C22" s="339" t="s">
        <v>73</v>
      </c>
      <c r="D22" s="340"/>
      <c r="E22" s="341"/>
    </row>
    <row r="23" spans="2:5" ht="36" customHeight="1">
      <c r="B23" s="36" t="s">
        <v>81</v>
      </c>
      <c r="C23" s="339" t="s">
        <v>82</v>
      </c>
      <c r="D23" s="340"/>
      <c r="E23" s="341"/>
    </row>
    <row r="24" spans="2:5" ht="33" customHeight="1">
      <c r="B24" s="36" t="s">
        <v>83</v>
      </c>
      <c r="C24" s="339" t="s">
        <v>84</v>
      </c>
      <c r="D24" s="340"/>
      <c r="E24" s="341"/>
    </row>
    <row r="25" spans="2:5" ht="15">
      <c r="B25" s="36" t="s">
        <v>85</v>
      </c>
      <c r="C25" s="339" t="s">
        <v>86</v>
      </c>
      <c r="D25" s="340"/>
      <c r="E25" s="341"/>
    </row>
    <row r="26" spans="2:5" ht="15">
      <c r="B26" s="36" t="s">
        <v>87</v>
      </c>
      <c r="C26" s="339" t="s">
        <v>88</v>
      </c>
      <c r="D26" s="340"/>
      <c r="E26" s="341"/>
    </row>
    <row r="27" spans="2:5" ht="15">
      <c r="B27" s="36" t="s">
        <v>89</v>
      </c>
      <c r="C27" s="339" t="s">
        <v>90</v>
      </c>
      <c r="D27" s="340"/>
      <c r="E27" s="341"/>
    </row>
    <row r="28" spans="2:5" ht="15">
      <c r="B28" s="36" t="s">
        <v>91</v>
      </c>
      <c r="C28" s="339" t="s">
        <v>92</v>
      </c>
      <c r="D28" s="340"/>
      <c r="E28" s="341"/>
    </row>
    <row r="29" spans="2:5" ht="15">
      <c r="B29" s="36" t="s">
        <v>93</v>
      </c>
      <c r="C29" s="339" t="s">
        <v>94</v>
      </c>
      <c r="D29" s="340"/>
      <c r="E29" s="341"/>
    </row>
    <row r="30" spans="2:5" ht="15">
      <c r="B30" s="36" t="s">
        <v>95</v>
      </c>
      <c r="C30" s="339" t="s">
        <v>96</v>
      </c>
      <c r="D30" s="340"/>
      <c r="E30" s="341"/>
    </row>
    <row r="31" spans="2:5" ht="15">
      <c r="B31" s="36" t="s">
        <v>97</v>
      </c>
      <c r="C31" s="339" t="s">
        <v>98</v>
      </c>
      <c r="D31" s="340"/>
      <c r="E31" s="341"/>
    </row>
    <row r="32" spans="2:5" ht="15">
      <c r="B32" s="36" t="s">
        <v>99</v>
      </c>
      <c r="C32" s="339" t="s">
        <v>100</v>
      </c>
      <c r="D32" s="340"/>
      <c r="E32" s="341"/>
    </row>
    <row r="33" spans="2:5" ht="15">
      <c r="B33" s="29"/>
      <c r="C33" s="34"/>
      <c r="D33" s="34"/>
      <c r="E33" s="34"/>
    </row>
    <row r="34" spans="2:5">
      <c r="B34" s="9" t="s">
        <v>68</v>
      </c>
    </row>
    <row r="35" spans="2:5" ht="15">
      <c r="B35" s="14" t="s">
        <v>101</v>
      </c>
      <c r="C35" s="345" t="s">
        <v>46</v>
      </c>
      <c r="D35" s="345"/>
      <c r="E35" s="345"/>
    </row>
    <row r="36" spans="2:5" ht="14.65" customHeight="1">
      <c r="B36" s="36" t="s">
        <v>44</v>
      </c>
      <c r="C36" s="339" t="s">
        <v>71</v>
      </c>
      <c r="D36" s="340"/>
      <c r="E36" s="341"/>
    </row>
    <row r="37" spans="2:5" ht="14.65" customHeight="1">
      <c r="B37" s="36" t="s">
        <v>72</v>
      </c>
      <c r="C37" s="339" t="s">
        <v>73</v>
      </c>
      <c r="D37" s="340"/>
      <c r="E37" s="341"/>
    </row>
    <row r="38" spans="2:5" ht="14.65" customHeight="1">
      <c r="B38" s="36" t="s">
        <v>102</v>
      </c>
      <c r="C38" s="339" t="s">
        <v>103</v>
      </c>
      <c r="D38" s="340"/>
      <c r="E38" s="341"/>
    </row>
    <row r="39" spans="2:5" ht="14.65" customHeight="1">
      <c r="B39" s="36" t="s">
        <v>104</v>
      </c>
      <c r="C39" s="339" t="s">
        <v>105</v>
      </c>
      <c r="D39" s="340"/>
      <c r="E39" s="341"/>
    </row>
    <row r="40" spans="2:5" ht="14.65" customHeight="1">
      <c r="B40" s="36" t="s">
        <v>106</v>
      </c>
      <c r="C40" s="339" t="s">
        <v>107</v>
      </c>
      <c r="D40" s="340"/>
      <c r="E40" s="341"/>
    </row>
    <row r="41" spans="2:5" ht="14.65" customHeight="1">
      <c r="B41" s="36" t="s">
        <v>108</v>
      </c>
      <c r="C41" s="339" t="s">
        <v>109</v>
      </c>
      <c r="D41" s="340"/>
      <c r="E41" s="341"/>
    </row>
    <row r="42" spans="2:5" ht="14.65" customHeight="1">
      <c r="B42" s="36" t="s">
        <v>25</v>
      </c>
      <c r="C42" s="339" t="s">
        <v>110</v>
      </c>
      <c r="D42" s="340"/>
      <c r="E42" s="341"/>
    </row>
    <row r="45" spans="2:5">
      <c r="B45" s="9" t="s">
        <v>68</v>
      </c>
    </row>
    <row r="46" spans="2:5" ht="15">
      <c r="B46" s="14" t="s">
        <v>111</v>
      </c>
      <c r="C46" s="342" t="s">
        <v>46</v>
      </c>
      <c r="D46" s="343"/>
      <c r="E46" s="344"/>
    </row>
    <row r="47" spans="2:5" ht="15">
      <c r="B47" s="36" t="s">
        <v>112</v>
      </c>
      <c r="C47" s="339"/>
      <c r="D47" s="340"/>
      <c r="E47" s="341"/>
    </row>
    <row r="48" spans="2:5" ht="15">
      <c r="B48" s="36" t="s">
        <v>113</v>
      </c>
      <c r="C48" s="339"/>
      <c r="D48" s="340"/>
      <c r="E48" s="341"/>
    </row>
    <row r="49" spans="2:5" ht="15">
      <c r="B49" s="36" t="s">
        <v>46</v>
      </c>
      <c r="C49" s="339"/>
      <c r="D49" s="340"/>
      <c r="E49" s="341"/>
    </row>
    <row r="50" spans="2:5" ht="15">
      <c r="B50" s="36" t="s">
        <v>114</v>
      </c>
      <c r="C50" s="339"/>
      <c r="D50" s="340"/>
      <c r="E50" s="341"/>
    </row>
    <row r="51" spans="2:5" ht="15">
      <c r="B51" s="36" t="s">
        <v>115</v>
      </c>
      <c r="C51" s="339"/>
      <c r="D51" s="340"/>
      <c r="E51" s="341"/>
    </row>
    <row r="52" spans="2:5" ht="15">
      <c r="B52" s="36" t="s">
        <v>116</v>
      </c>
      <c r="C52" s="339"/>
      <c r="D52" s="340"/>
      <c r="E52" s="341"/>
    </row>
    <row r="53" spans="2:5" ht="15">
      <c r="B53" s="36" t="s">
        <v>117</v>
      </c>
      <c r="C53" s="339"/>
      <c r="D53" s="340"/>
      <c r="E53" s="341"/>
    </row>
    <row r="54" spans="2:5" ht="15">
      <c r="B54" s="36" t="s">
        <v>118</v>
      </c>
      <c r="C54" s="339"/>
      <c r="D54" s="340"/>
      <c r="E54" s="341"/>
    </row>
    <row r="55" spans="2:5" ht="15">
      <c r="B55" s="36" t="s">
        <v>119</v>
      </c>
      <c r="C55" s="339"/>
      <c r="D55" s="340"/>
      <c r="E55" s="341"/>
    </row>
    <row r="56" spans="2:5" ht="15">
      <c r="B56" s="36" t="s">
        <v>120</v>
      </c>
      <c r="C56" s="339"/>
      <c r="D56" s="340"/>
      <c r="E56" s="341"/>
    </row>
    <row r="57" spans="2:5" ht="15">
      <c r="B57" s="36" t="s">
        <v>121</v>
      </c>
      <c r="C57" s="339"/>
      <c r="D57" s="340"/>
      <c r="E57" s="341"/>
    </row>
    <row r="58" spans="2:5" ht="15">
      <c r="B58" s="36" t="s">
        <v>122</v>
      </c>
      <c r="C58" s="339"/>
      <c r="D58" s="340"/>
      <c r="E58" s="341"/>
    </row>
    <row r="59" spans="2:5" ht="15">
      <c r="B59" s="36" t="s">
        <v>123</v>
      </c>
      <c r="C59" s="339"/>
      <c r="D59" s="340"/>
      <c r="E59" s="341"/>
    </row>
    <row r="60" spans="2:5" ht="15">
      <c r="B60" s="36" t="s">
        <v>124</v>
      </c>
      <c r="C60" s="339"/>
      <c r="D60" s="340"/>
      <c r="E60" s="341"/>
    </row>
    <row r="61" spans="2:5" ht="15">
      <c r="B61" s="36" t="s">
        <v>125</v>
      </c>
      <c r="C61" s="339"/>
      <c r="D61" s="340"/>
      <c r="E61" s="341"/>
    </row>
    <row r="62" spans="2:5" ht="15">
      <c r="B62" s="36" t="s">
        <v>126</v>
      </c>
      <c r="C62" s="339"/>
      <c r="D62" s="340"/>
      <c r="E62" s="341"/>
    </row>
  </sheetData>
  <mergeCells count="44">
    <mergeCell ref="C24:E24"/>
    <mergeCell ref="C25:E25"/>
    <mergeCell ref="C26:E26"/>
    <mergeCell ref="C32:E32"/>
    <mergeCell ref="C27:E27"/>
    <mergeCell ref="C28:E28"/>
    <mergeCell ref="C29:E29"/>
    <mergeCell ref="C30:E30"/>
    <mergeCell ref="C31:E31"/>
    <mergeCell ref="C17:E17"/>
    <mergeCell ref="C20:E20"/>
    <mergeCell ref="C21:E21"/>
    <mergeCell ref="C22:E22"/>
    <mergeCell ref="C23:E23"/>
    <mergeCell ref="C12:E12"/>
    <mergeCell ref="C13:E13"/>
    <mergeCell ref="C14:E14"/>
    <mergeCell ref="C15:E15"/>
    <mergeCell ref="C16:E16"/>
    <mergeCell ref="C36:E36"/>
    <mergeCell ref="C37:E37"/>
    <mergeCell ref="C35:E35"/>
    <mergeCell ref="C38:E38"/>
    <mergeCell ref="C39:E39"/>
    <mergeCell ref="C46:E46"/>
    <mergeCell ref="C47:E47"/>
    <mergeCell ref="C40:E40"/>
    <mergeCell ref="C41:E41"/>
    <mergeCell ref="C42:E42"/>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ED61-287C-42E6-B7E6-C4B8F1DBB6CA}">
  <dimension ref="A1:AJ95"/>
  <sheetViews>
    <sheetView showGridLines="0" topLeftCell="A77" workbookViewId="0">
      <selection activeCell="I99" sqref="I99"/>
    </sheetView>
  </sheetViews>
  <sheetFormatPr defaultColWidth="8.7109375" defaultRowHeight="12.75" outlineLevelCol="1"/>
  <cols>
    <col min="1" max="1" width="8.7109375" style="9"/>
    <col min="2" max="2" width="11.28515625" style="9" customWidth="1"/>
    <col min="3" max="3" width="24.28515625" style="9" customWidth="1"/>
    <col min="4" max="4" width="18.42578125" style="9" customWidth="1"/>
    <col min="5" max="5" width="14.7109375" style="9" customWidth="1"/>
    <col min="6" max="6" width="10.42578125" style="9" customWidth="1"/>
    <col min="7" max="7" width="17.140625" style="9" customWidth="1"/>
    <col min="8" max="8" width="15.7109375" style="9" customWidth="1"/>
    <col min="9" max="9" width="16.28515625" style="9" customWidth="1"/>
    <col min="10" max="10" width="2.140625" style="29" customWidth="1"/>
    <col min="11" max="14" width="12.7109375" style="9" customWidth="1" outlineLevel="1"/>
    <col min="15" max="15" width="16.28515625" style="9" customWidth="1" outlineLevel="1"/>
    <col min="16" max="16" width="12.7109375" style="9" customWidth="1" outlineLevel="1"/>
    <col min="17" max="17" width="14.42578125" style="9" customWidth="1" outlineLevel="1"/>
    <col min="18" max="18" width="12.42578125" style="243" customWidth="1" outlineLevel="1"/>
    <col min="19" max="19" width="3.140625" style="9" customWidth="1"/>
    <col min="20" max="23" width="12.7109375" style="9" customWidth="1" outlineLevel="1"/>
    <col min="24" max="24" width="16.28515625" style="9" customWidth="1" outlineLevel="1"/>
    <col min="25" max="25" width="12.7109375" style="9" customWidth="1" outlineLevel="1"/>
    <col min="26" max="26" width="14.42578125" style="9" customWidth="1" outlineLevel="1"/>
    <col min="27" max="27" width="12.42578125" style="243" customWidth="1" outlineLevel="1"/>
    <col min="28" max="28" width="2.140625" style="9" customWidth="1"/>
    <col min="29" max="32" width="12.7109375" style="9" customWidth="1" outlineLevel="1"/>
    <col min="33" max="33" width="16.28515625" style="9" customWidth="1" outlineLevel="1"/>
    <col min="34" max="34" width="12.7109375" style="9" customWidth="1" outlineLevel="1"/>
    <col min="35" max="35" width="14.42578125" style="9" customWidth="1" outlineLevel="1"/>
    <col min="36" max="36" width="12.42578125" style="243" customWidth="1" outlineLevel="1"/>
    <col min="37" max="16384" width="8.7109375" style="9"/>
  </cols>
  <sheetData>
    <row r="1" spans="1:36" ht="13.5" thickBot="1">
      <c r="L1" s="257"/>
      <c r="R1" s="363"/>
      <c r="U1" s="257"/>
      <c r="AA1" s="363"/>
      <c r="AD1" s="257"/>
      <c r="AJ1" s="363"/>
    </row>
    <row r="2" spans="1:36" ht="25.5">
      <c r="A2" s="138"/>
      <c r="B2" s="138"/>
      <c r="C2" s="259"/>
      <c r="D2" s="44" t="s">
        <v>127</v>
      </c>
      <c r="E2" s="358" t="str">
        <f>Summary!C2</f>
        <v>XXXXXX</v>
      </c>
      <c r="F2" s="359"/>
      <c r="G2" s="270" t="str">
        <f>C9</f>
        <v xml:space="preserve">A. Staff and Other Personnel Costs </v>
      </c>
      <c r="H2" s="272">
        <f>I25</f>
        <v>190000</v>
      </c>
      <c r="I2" s="200"/>
      <c r="J2" s="138"/>
      <c r="K2" s="136"/>
      <c r="L2" s="136"/>
      <c r="M2" s="136"/>
      <c r="P2" s="240" t="str">
        <f>K7</f>
        <v xml:space="preserve">Financial Interim Report 1 </v>
      </c>
      <c r="Q2" s="199"/>
      <c r="R2" s="200"/>
      <c r="T2" s="136"/>
      <c r="U2" s="136"/>
      <c r="V2" s="136"/>
      <c r="Y2" s="240" t="str">
        <f>T7</f>
        <v xml:space="preserve">Financial Interim Report 2 </v>
      </c>
      <c r="Z2" s="199"/>
      <c r="AA2" s="200"/>
      <c r="AC2" s="136"/>
      <c r="AD2" s="136"/>
      <c r="AE2" s="136"/>
      <c r="AH2" s="240" t="str">
        <f>AC7</f>
        <v>Financial Final Report</v>
      </c>
      <c r="AI2" s="199"/>
      <c r="AJ2" s="200"/>
    </row>
    <row r="3" spans="1:36" ht="15">
      <c r="B3" s="43"/>
      <c r="C3" s="43"/>
      <c r="D3" s="45" t="s">
        <v>9</v>
      </c>
      <c r="E3" s="260" t="str">
        <f>Summary!C7</f>
        <v>USD</v>
      </c>
      <c r="F3" s="196"/>
      <c r="G3" s="201" t="str">
        <f>C26</f>
        <v>B. Office Costs</v>
      </c>
      <c r="H3" s="271">
        <f>I39</f>
        <v>156000</v>
      </c>
      <c r="I3" s="203"/>
      <c r="J3" s="138"/>
      <c r="K3" s="136"/>
      <c r="L3" s="136"/>
      <c r="M3" s="136"/>
      <c r="P3" s="241" t="s">
        <v>128</v>
      </c>
      <c r="Q3" s="202"/>
      <c r="R3" s="239">
        <f>Q94</f>
        <v>44182</v>
      </c>
      <c r="T3" s="136"/>
      <c r="U3" s="136"/>
      <c r="V3" s="136"/>
      <c r="Y3" s="241" t="s">
        <v>128</v>
      </c>
      <c r="Z3" s="202"/>
      <c r="AA3" s="239">
        <f>Z95</f>
        <v>83414</v>
      </c>
      <c r="AC3" s="136"/>
      <c r="AD3" s="136"/>
      <c r="AE3" s="136"/>
      <c r="AH3" s="241" t="s">
        <v>128</v>
      </c>
      <c r="AI3" s="202"/>
      <c r="AJ3" s="239">
        <f>AI95</f>
        <v>127596</v>
      </c>
    </row>
    <row r="4" spans="1:36" ht="15">
      <c r="B4" s="43"/>
      <c r="C4" s="43"/>
      <c r="D4" s="45" t="s">
        <v>129</v>
      </c>
      <c r="E4" s="360" t="str">
        <f>Summary!C3</f>
        <v>XXXXXX</v>
      </c>
      <c r="F4" s="361"/>
      <c r="G4" s="201" t="str">
        <f>C40</f>
        <v>C. Operational Costs</v>
      </c>
      <c r="H4" s="271">
        <f>I93</f>
        <v>25500</v>
      </c>
      <c r="I4" s="203"/>
      <c r="J4" s="138"/>
      <c r="K4" s="136"/>
      <c r="L4" s="136"/>
      <c r="M4" s="136"/>
      <c r="P4" s="242" t="s">
        <v>130</v>
      </c>
      <c r="Q4" s="202"/>
      <c r="R4" s="248">
        <f>R94</f>
        <v>0.11892866756393002</v>
      </c>
      <c r="T4" s="136"/>
      <c r="U4" s="136"/>
      <c r="V4" s="136"/>
      <c r="Y4" s="242" t="s">
        <v>130</v>
      </c>
      <c r="Z4" s="202"/>
      <c r="AA4" s="248">
        <f>AA95</f>
        <v>0.22453297442799461</v>
      </c>
      <c r="AC4" s="136"/>
      <c r="AD4" s="136"/>
      <c r="AE4" s="136"/>
      <c r="AH4" s="242" t="s">
        <v>130</v>
      </c>
      <c r="AI4" s="202"/>
      <c r="AJ4" s="248">
        <f>AJ95</f>
        <v>0.46239030955585464</v>
      </c>
    </row>
    <row r="5" spans="1:36" ht="15.75" thickBot="1">
      <c r="B5" s="43"/>
      <c r="C5" s="43"/>
      <c r="D5" s="46" t="s">
        <v>131</v>
      </c>
      <c r="E5" s="197">
        <f>Summary!C4</f>
        <v>44197</v>
      </c>
      <c r="F5" s="198">
        <f>Summary!C5</f>
        <v>44713</v>
      </c>
      <c r="G5" s="223" t="s">
        <v>132</v>
      </c>
      <c r="H5" s="273">
        <f>SUM(H2:H4)</f>
        <v>371500</v>
      </c>
      <c r="I5" s="224" t="b">
        <f>H5=I94</f>
        <v>1</v>
      </c>
      <c r="J5" s="138"/>
      <c r="K5" s="136"/>
      <c r="P5" s="274" t="s">
        <v>133</v>
      </c>
      <c r="Q5" s="273" t="b">
        <f>R3='Transaction List - Int Report 1'!M117</f>
        <v>1</v>
      </c>
      <c r="R5" s="224"/>
      <c r="T5" s="136"/>
      <c r="Y5" s="274" t="s">
        <v>134</v>
      </c>
      <c r="Z5" s="273" t="b">
        <f>AA3='Transaction List - Int Report 2'!M117</f>
        <v>0</v>
      </c>
      <c r="AA5" s="224"/>
      <c r="AC5" s="136"/>
      <c r="AH5" s="274" t="s">
        <v>133</v>
      </c>
      <c r="AI5" s="273" t="b">
        <f>AJ3='Transaction List - Int Report 1'!AE117</f>
        <v>0</v>
      </c>
      <c r="AJ5" s="224"/>
    </row>
    <row r="6" spans="1:36" ht="13.9" customHeight="1">
      <c r="B6" s="43"/>
      <c r="C6" s="43"/>
      <c r="D6" s="42"/>
      <c r="E6" s="42"/>
      <c r="F6" s="42"/>
      <c r="G6" s="42"/>
      <c r="H6" s="18"/>
      <c r="I6" s="18"/>
      <c r="K6" s="18"/>
      <c r="L6" s="18"/>
      <c r="M6" s="18"/>
      <c r="R6" s="363"/>
      <c r="T6" s="18"/>
      <c r="U6" s="18"/>
      <c r="V6" s="18"/>
      <c r="AA6" s="363"/>
      <c r="AC6" s="18"/>
      <c r="AD6" s="18"/>
      <c r="AE6" s="18"/>
      <c r="AJ6" s="363"/>
    </row>
    <row r="7" spans="1:36" ht="15.75" thickBot="1">
      <c r="B7" s="96" t="s">
        <v>135</v>
      </c>
      <c r="C7" s="15"/>
      <c r="D7" s="16"/>
      <c r="E7" s="16"/>
      <c r="K7" s="148" t="s">
        <v>136</v>
      </c>
      <c r="M7" s="329" t="s">
        <v>137</v>
      </c>
      <c r="R7" s="363"/>
      <c r="T7" s="148" t="s">
        <v>138</v>
      </c>
      <c r="V7" s="329" t="s">
        <v>137</v>
      </c>
      <c r="AA7" s="363"/>
      <c r="AC7" s="148" t="s">
        <v>139</v>
      </c>
      <c r="AE7" s="329"/>
      <c r="AJ7" s="363"/>
    </row>
    <row r="8" spans="1:36" ht="45.75" thickBot="1">
      <c r="B8" s="60" t="s">
        <v>140</v>
      </c>
      <c r="C8" s="61" t="s">
        <v>141</v>
      </c>
      <c r="D8" s="61" t="s">
        <v>142</v>
      </c>
      <c r="E8" s="61" t="s">
        <v>143</v>
      </c>
      <c r="F8" s="61" t="s">
        <v>144</v>
      </c>
      <c r="G8" s="61" t="s">
        <v>145</v>
      </c>
      <c r="H8" s="61" t="s">
        <v>146</v>
      </c>
      <c r="I8" s="62" t="s">
        <v>147</v>
      </c>
      <c r="J8" s="143"/>
      <c r="K8" s="349" t="s">
        <v>148</v>
      </c>
      <c r="L8" s="350"/>
      <c r="M8" s="350"/>
      <c r="N8" s="350"/>
      <c r="O8" s="350"/>
      <c r="P8" s="351"/>
      <c r="Q8" s="77" t="s">
        <v>149</v>
      </c>
      <c r="R8" s="244" t="s">
        <v>150</v>
      </c>
      <c r="T8" s="349" t="s">
        <v>148</v>
      </c>
      <c r="U8" s="350"/>
      <c r="V8" s="350"/>
      <c r="W8" s="350"/>
      <c r="X8" s="350"/>
      <c r="Y8" s="351"/>
      <c r="Z8" s="77" t="s">
        <v>149</v>
      </c>
      <c r="AA8" s="244" t="s">
        <v>150</v>
      </c>
      <c r="AC8" s="349" t="s">
        <v>148</v>
      </c>
      <c r="AD8" s="350"/>
      <c r="AE8" s="350"/>
      <c r="AF8" s="350"/>
      <c r="AG8" s="350"/>
      <c r="AH8" s="351"/>
      <c r="AI8" s="77" t="s">
        <v>149</v>
      </c>
      <c r="AJ8" s="244" t="s">
        <v>150</v>
      </c>
    </row>
    <row r="9" spans="1:36" ht="15.75">
      <c r="B9" s="261"/>
      <c r="C9" s="54" t="s">
        <v>48</v>
      </c>
      <c r="D9" s="48"/>
      <c r="E9" s="48"/>
      <c r="F9" s="48"/>
      <c r="G9" s="48"/>
      <c r="H9" s="48"/>
      <c r="I9" s="49"/>
      <c r="J9" s="139"/>
      <c r="K9" s="189">
        <f>E5</f>
        <v>44197</v>
      </c>
      <c r="L9" s="151">
        <f>EDATE(K9,1)</f>
        <v>44228</v>
      </c>
      <c r="M9" s="151">
        <f t="shared" ref="M9:P9" si="0">EDATE(L9,1)</f>
        <v>44256</v>
      </c>
      <c r="N9" s="151">
        <f t="shared" si="0"/>
        <v>44287</v>
      </c>
      <c r="O9" s="151">
        <f t="shared" si="0"/>
        <v>44317</v>
      </c>
      <c r="P9" s="151">
        <f t="shared" si="0"/>
        <v>44348</v>
      </c>
      <c r="Q9" s="71" t="s">
        <v>148</v>
      </c>
      <c r="R9" s="245" t="s">
        <v>151</v>
      </c>
      <c r="T9" s="189">
        <f>EDATE(P9,1)</f>
        <v>44378</v>
      </c>
      <c r="U9" s="151">
        <f>EDATE(T9,1)</f>
        <v>44409</v>
      </c>
      <c r="V9" s="151">
        <f t="shared" ref="V9:Y9" si="1">EDATE(U9,1)</f>
        <v>44440</v>
      </c>
      <c r="W9" s="151">
        <f t="shared" si="1"/>
        <v>44470</v>
      </c>
      <c r="X9" s="151">
        <f t="shared" si="1"/>
        <v>44501</v>
      </c>
      <c r="Y9" s="151">
        <f t="shared" si="1"/>
        <v>44531</v>
      </c>
      <c r="Z9" s="71" t="s">
        <v>148</v>
      </c>
      <c r="AA9" s="245" t="s">
        <v>151</v>
      </c>
      <c r="AC9" s="189">
        <f>EDATE(Y9,1)</f>
        <v>44562</v>
      </c>
      <c r="AD9" s="151">
        <f>EDATE(AC9,1)</f>
        <v>44593</v>
      </c>
      <c r="AE9" s="151">
        <f t="shared" ref="AE9:AH9" si="2">EDATE(AD9,1)</f>
        <v>44621</v>
      </c>
      <c r="AF9" s="151">
        <f t="shared" si="2"/>
        <v>44652</v>
      </c>
      <c r="AG9" s="151">
        <f t="shared" si="2"/>
        <v>44682</v>
      </c>
      <c r="AH9" s="151">
        <f t="shared" si="2"/>
        <v>44713</v>
      </c>
      <c r="AI9" s="71" t="s">
        <v>148</v>
      </c>
      <c r="AJ9" s="245" t="s">
        <v>151</v>
      </c>
    </row>
    <row r="10" spans="1:36" ht="15">
      <c r="B10" s="225" t="s">
        <v>152</v>
      </c>
      <c r="C10" s="226" t="s">
        <v>153</v>
      </c>
      <c r="D10" s="227" t="s">
        <v>154</v>
      </c>
      <c r="E10" s="227">
        <v>1</v>
      </c>
      <c r="F10" s="228">
        <v>7000</v>
      </c>
      <c r="G10" s="227">
        <v>10</v>
      </c>
      <c r="H10" s="229">
        <v>1</v>
      </c>
      <c r="I10" s="152">
        <f>E10*F10*G10*H10</f>
        <v>70000</v>
      </c>
      <c r="J10" s="141"/>
      <c r="K10" s="93">
        <f>SUMIFS('Transaction List - Int Report 1'!$M$10:$M$115,'Transaction List - Int Report 1'!$D$10:$D$115,'Budget &amp; Fin Report'!K$9,'Transaction List - Int Report 1'!$B$10:$B$115,'Budget &amp; Fin Report'!$B10)</f>
        <v>10000</v>
      </c>
      <c r="L10" s="94">
        <f>SUMIFS('Transaction List - Int Report 1'!$M$10:$M$115,'Transaction List - Int Report 1'!$D$10:$D$115,'Budget &amp; Fin Report'!L$9,'Transaction List - Int Report 1'!$B$10:$B$115,'Budget &amp; Fin Report'!$B10)</f>
        <v>0</v>
      </c>
      <c r="M10" s="149">
        <f>SUMIFS('Transaction List - Int Report 1'!$M$10:$M$115,'Transaction List - Int Report 1'!$D$10:$D$115,'Budget &amp; Fin Report'!M$9,'Transaction List - Int Report 1'!$B$10:$B$115,'Budget &amp; Fin Report'!$B10)</f>
        <v>0</v>
      </c>
      <c r="N10" s="149">
        <f>SUMIFS('Transaction List - Int Report 1'!$M$10:$M$115,'Transaction List - Int Report 1'!$D$10:$D$115,'Budget &amp; Fin Report'!N$9,'Transaction List - Int Report 1'!$B$10:$B$115,'Budget &amp; Fin Report'!$B10)</f>
        <v>0</v>
      </c>
      <c r="O10" s="149">
        <f>SUMIFS('Transaction List - Int Report 1'!$M$10:$M$115,'Transaction List - Int Report 1'!$D$10:$D$115,'Budget &amp; Fin Report'!O$9,'Transaction List - Int Report 1'!$B$10:$B$115,'Budget &amp; Fin Report'!$B10)</f>
        <v>0</v>
      </c>
      <c r="P10" s="94">
        <f>SUMIFS('Transaction List - Int Report 1'!$M$10:$M$115,'Transaction List - Int Report 1'!$D$10:$D$115,'Budget &amp; Fin Report'!P$9,'Transaction List - Int Report 1'!$B$10:$B$115,'Budget &amp; Fin Report'!$B10)</f>
        <v>0</v>
      </c>
      <c r="Q10" s="94">
        <f>SUM(K10:P10)</f>
        <v>10000</v>
      </c>
      <c r="R10" s="192">
        <f>Q10/I10</f>
        <v>0.14285714285714285</v>
      </c>
      <c r="T10" s="93">
        <f>SUMIFS('Transaction List - Int Report 2'!$M$10:$M$115,'Transaction List - Int Report 2'!$D$10:$D$115,'Budget &amp; Fin Report'!T$9,'Transaction List - Int Report 2'!$B$10:$B$115,'Budget &amp; Fin Report'!$B10)</f>
        <v>0</v>
      </c>
      <c r="U10" s="94">
        <f>SUMIFS('Transaction List - Int Report 2'!$M$10:$M$115,'Transaction List - Int Report 2'!$D$10:$D$115,'Budget &amp; Fin Report'!U$9,'Transaction List - Int Report 2'!$B$10:$B$115,'Budget &amp; Fin Report'!$B10)</f>
        <v>5000</v>
      </c>
      <c r="V10" s="149">
        <f>SUMIFS('Transaction List - Int Report 2'!$M$10:$M$115,'Transaction List - Int Report 2'!$D$10:$D$115,'Budget &amp; Fin Report'!V$9,'Transaction List - Int Report 2'!$B$10:$B$115,'Budget &amp; Fin Report'!$B10)</f>
        <v>5000</v>
      </c>
      <c r="W10" s="149">
        <f>SUMIFS('Transaction List - Int Report 2'!$M$10:$M$115,'Transaction List - Int Report 2'!$D$10:$D$115,'Budget &amp; Fin Report'!W$9,'Transaction List - Int Report 2'!$B$10:$B$115,'Budget &amp; Fin Report'!$B10)</f>
        <v>0</v>
      </c>
      <c r="X10" s="149">
        <f>SUMIFS('Transaction List - Int Report 2'!$M$10:$M$115,'Transaction List - Int Report 2'!$D$10:$D$115,'Budget &amp; Fin Report'!X$9,'Transaction List - Int Report 2'!$B$10:$B$115,'Budget &amp; Fin Report'!$B10)</f>
        <v>0</v>
      </c>
      <c r="Y10" s="94">
        <f>SUMIFS('Transaction List - Int Report 2'!$M$10:$M$115,'Transaction List - Int Report 2'!$D$10:$D$115,'Budget &amp; Fin Report'!Y$9,'Transaction List - Int Report 2'!$B$10:$B$115,'Budget &amp; Fin Report'!$B10)</f>
        <v>0</v>
      </c>
      <c r="Z10" s="94">
        <f>SUM(T10:Y10)</f>
        <v>10000</v>
      </c>
      <c r="AA10" s="192">
        <f>Z10/I10</f>
        <v>0.14285714285714285</v>
      </c>
      <c r="AC10" s="93">
        <f>SUMIFS('Transaction List - Final Report'!$M$10:$M$115,'Transaction List - Final Report'!$D$10:$D$115,'Budget &amp; Fin Report'!AC$9,'Transaction List - Final Report'!$B$10:$B$115,'Budget &amp; Fin Report'!$B10)</f>
        <v>0</v>
      </c>
      <c r="AD10" s="94">
        <f>SUMIFS('Transaction List - Final Report'!$M$10:$M$115,'Transaction List - Final Report'!$D$10:$D$115,'Budget &amp; Fin Report'!AD$9,'Transaction List - Final Report'!$B$10:$B$115,'Budget &amp; Fin Report'!$B10)</f>
        <v>0</v>
      </c>
      <c r="AE10" s="149">
        <f>SUMIFS('Transaction List - Final Report'!$M$10:$M$115,'Transaction List - Final Report'!$D$10:$D$115,'Budget &amp; Fin Report'!AE$9,'Transaction List - Final Report'!$B$10:$B$115,'Budget &amp; Fin Report'!$B10)</f>
        <v>10000</v>
      </c>
      <c r="AF10" s="149">
        <f>SUMIFS('Transaction List - Final Report'!$M$10:$M$115,'Transaction List - Final Report'!$D$10:$D$115,'Budget &amp; Fin Report'!AF$9,'Transaction List - Final Report'!$B$10:$B$115,'Budget &amp; Fin Report'!$B10)</f>
        <v>0</v>
      </c>
      <c r="AG10" s="149">
        <f>SUMIFS('Transaction List - Final Report'!$M$10:$M$115,'Transaction List - Final Report'!$D$10:$D$115,'Budget &amp; Fin Report'!AG$9,'Transaction List - Final Report'!$B$10:$B$115,'Budget &amp; Fin Report'!$B10)</f>
        <v>0</v>
      </c>
      <c r="AH10" s="94">
        <f>SUMIFS('Transaction List - Final Report'!$M$10:$M$115,'Transaction List - Final Report'!$D$10:$D$115,'Budget &amp; Fin Report'!AH$9,'Transaction List - Final Report'!$B$10:$B$115,'Budget &amp; Fin Report'!$B10)</f>
        <v>0</v>
      </c>
      <c r="AI10" s="94">
        <f>SUM(AC10:AH10)</f>
        <v>10000</v>
      </c>
      <c r="AJ10" s="192">
        <f>AI10/I10</f>
        <v>0.14285714285714285</v>
      </c>
    </row>
    <row r="11" spans="1:36" ht="15">
      <c r="B11" s="225" t="s">
        <v>155</v>
      </c>
      <c r="C11" s="226" t="s">
        <v>156</v>
      </c>
      <c r="D11" s="227" t="s">
        <v>157</v>
      </c>
      <c r="E11" s="227">
        <v>1</v>
      </c>
      <c r="F11" s="228">
        <v>8000</v>
      </c>
      <c r="G11" s="227">
        <v>10</v>
      </c>
      <c r="H11" s="229">
        <v>0.5</v>
      </c>
      <c r="I11" s="152">
        <f t="shared" ref="I11:I16" si="3">E11*F11*G11*H11</f>
        <v>40000</v>
      </c>
      <c r="J11" s="141"/>
      <c r="K11" s="93">
        <f>SUMIFS('Transaction List - Int Report 1'!$M$10:$M$115,'Transaction List - Int Report 1'!$D$10:$D$115,'Budget &amp; Fin Report'!K$9,'Transaction List - Int Report 1'!$B$10:$B$115,'Budget &amp; Fin Report'!$B11)</f>
        <v>0</v>
      </c>
      <c r="L11" s="94">
        <f>SUMIFS('Transaction List - Int Report 1'!$M$10:$M$115,'Transaction List - Int Report 1'!$D$10:$D$115,'Budget &amp; Fin Report'!L$9,'Transaction List - Int Report 1'!$B$10:$B$115,'Budget &amp; Fin Report'!$B11)</f>
        <v>0</v>
      </c>
      <c r="M11" s="149">
        <f>SUMIFS('Transaction List - Int Report 1'!$M$10:$M$115,'Transaction List - Int Report 1'!$D$10:$D$115,'Budget &amp; Fin Report'!M$9,'Transaction List - Int Report 1'!$B$10:$B$115,'Budget &amp; Fin Report'!$B11)</f>
        <v>12000</v>
      </c>
      <c r="N11" s="149">
        <f>SUMIFS('Transaction List - Int Report 1'!$M$10:$M$115,'Transaction List - Int Report 1'!$D$10:$D$115,'Budget &amp; Fin Report'!N$9,'Transaction List - Int Report 1'!$B$10:$B$115,'Budget &amp; Fin Report'!$B11)</f>
        <v>0</v>
      </c>
      <c r="O11" s="149">
        <f>SUMIFS('Transaction List - Int Report 1'!$M$10:$M$115,'Transaction List - Int Report 1'!$D$10:$D$115,'Budget &amp; Fin Report'!O$9,'Transaction List - Int Report 1'!$B$10:$B$115,'Budget &amp; Fin Report'!$B11)</f>
        <v>0</v>
      </c>
      <c r="P11" s="94">
        <f>SUMIFS('Transaction List - Int Report 1'!$M$10:$M$115,'Transaction List - Int Report 1'!$D$10:$D$115,'Budget &amp; Fin Report'!P$9,'Transaction List - Int Report 1'!$B$10:$B$115,'Budget &amp; Fin Report'!$B11)</f>
        <v>0</v>
      </c>
      <c r="Q11" s="94">
        <f t="shared" ref="Q11:Q20" si="4">SUM(K11:P11)</f>
        <v>12000</v>
      </c>
      <c r="R11" s="192">
        <f t="shared" ref="R11:R20" si="5">Q11/I11</f>
        <v>0.3</v>
      </c>
      <c r="T11" s="93">
        <f>SUMIFS('Transaction List - Int Report 2'!$M$10:$M$115,'Transaction List - Int Report 2'!$D$10:$D$115,'Budget &amp; Fin Report'!T$9,'Transaction List - Int Report 2'!$B$10:$B$115,'Budget &amp; Fin Report'!$B11)</f>
        <v>0</v>
      </c>
      <c r="U11" s="94">
        <f>SUMIFS('Transaction List - Int Report 2'!$M$10:$M$115,'Transaction List - Int Report 2'!$D$10:$D$115,'Budget &amp; Fin Report'!U$9,'Transaction List - Int Report 2'!$B$10:$B$115,'Budget &amp; Fin Report'!$B11)</f>
        <v>0</v>
      </c>
      <c r="V11" s="149">
        <f>SUMIFS('Transaction List - Int Report 2'!$M$10:$M$115,'Transaction List - Int Report 2'!$D$10:$D$115,'Budget &amp; Fin Report'!V$9,'Transaction List - Int Report 2'!$B$10:$B$115,'Budget &amp; Fin Report'!$B11)</f>
        <v>0</v>
      </c>
      <c r="W11" s="149">
        <f>SUMIFS('Transaction List - Int Report 2'!$M$10:$M$115,'Transaction List - Int Report 2'!$D$10:$D$115,'Budget &amp; Fin Report'!W$9,'Transaction List - Int Report 2'!$B$10:$B$115,'Budget &amp; Fin Report'!$B11)</f>
        <v>12000</v>
      </c>
      <c r="X11" s="149">
        <f>SUMIFS('Transaction List - Int Report 2'!$M$10:$M$115,'Transaction List - Int Report 2'!$D$10:$D$115,'Budget &amp; Fin Report'!X$9,'Transaction List - Int Report 2'!$B$10:$B$115,'Budget &amp; Fin Report'!$B11)</f>
        <v>0</v>
      </c>
      <c r="Y11" s="94">
        <f>SUMIFS('Transaction List - Int Report 2'!$M$10:$M$115,'Transaction List - Int Report 2'!$D$10:$D$115,'Budget &amp; Fin Report'!Y$9,'Transaction List - Int Report 2'!$B$10:$B$115,'Budget &amp; Fin Report'!$B11)</f>
        <v>0</v>
      </c>
      <c r="Z11" s="94">
        <f t="shared" ref="Z11:Z20" si="6">SUM(T11:Y11)</f>
        <v>12000</v>
      </c>
      <c r="AA11" s="192">
        <f t="shared" ref="AA11:AA24" si="7">Z11/I11</f>
        <v>0.3</v>
      </c>
      <c r="AC11" s="93">
        <f>SUMIFS('Transaction List - Final Report'!$M$10:$M$115,'Transaction List - Final Report'!$D$10:$D$115,'Budget &amp; Fin Report'!AC$9,'Transaction List - Final Report'!$B$10:$B$115,'Budget &amp; Fin Report'!$B11)</f>
        <v>0</v>
      </c>
      <c r="AD11" s="94">
        <f>SUMIFS('Transaction List - Final Report'!$M$10:$M$115,'Transaction List - Final Report'!$D$10:$D$115,'Budget &amp; Fin Report'!AD$9,'Transaction List - Final Report'!$B$10:$B$115,'Budget &amp; Fin Report'!$B11)</f>
        <v>12000</v>
      </c>
      <c r="AE11" s="149">
        <f>SUMIFS('Transaction List - Final Report'!$M$10:$M$115,'Transaction List - Final Report'!$D$10:$D$115,'Budget &amp; Fin Report'!AE$9,'Transaction List - Final Report'!$B$10:$B$115,'Budget &amp; Fin Report'!$B11)</f>
        <v>0</v>
      </c>
      <c r="AF11" s="149">
        <f>SUMIFS('Transaction List - Final Report'!$M$10:$M$115,'Transaction List - Final Report'!$D$10:$D$115,'Budget &amp; Fin Report'!AF$9,'Transaction List - Final Report'!$B$10:$B$115,'Budget &amp; Fin Report'!$B11)</f>
        <v>0</v>
      </c>
      <c r="AG11" s="149">
        <f>SUMIFS('Transaction List - Final Report'!$M$10:$M$115,'Transaction List - Final Report'!$D$10:$D$115,'Budget &amp; Fin Report'!AG$9,'Transaction List - Final Report'!$B$10:$B$115,'Budget &amp; Fin Report'!$B11)</f>
        <v>0</v>
      </c>
      <c r="AH11" s="94">
        <f>SUMIFS('Transaction List - Final Report'!$M$10:$M$115,'Transaction List - Final Report'!$D$10:$D$115,'Budget &amp; Fin Report'!AH$9,'Transaction List - Final Report'!$B$10:$B$115,'Budget &amp; Fin Report'!$B11)</f>
        <v>0</v>
      </c>
      <c r="AI11" s="94">
        <f t="shared" ref="AI11:AI20" si="8">SUM(AC11:AH11)</f>
        <v>12000</v>
      </c>
      <c r="AJ11" s="192">
        <f t="shared" ref="AJ11:AJ25" si="9">AI11/I11</f>
        <v>0.3</v>
      </c>
    </row>
    <row r="12" spans="1:36" ht="15">
      <c r="B12" s="225" t="s">
        <v>158</v>
      </c>
      <c r="C12" s="226" t="s">
        <v>159</v>
      </c>
      <c r="D12" s="227" t="s">
        <v>154</v>
      </c>
      <c r="E12" s="227">
        <v>2</v>
      </c>
      <c r="F12" s="228">
        <v>4000</v>
      </c>
      <c r="G12" s="227">
        <v>10</v>
      </c>
      <c r="H12" s="229">
        <v>1</v>
      </c>
      <c r="I12" s="152">
        <f t="shared" si="3"/>
        <v>80000</v>
      </c>
      <c r="J12" s="141"/>
      <c r="K12" s="93">
        <f>SUMIFS('Transaction List - Int Report 1'!$M$10:$M$115,'Transaction List - Int Report 1'!$D$10:$D$115,'Budget &amp; Fin Report'!K$9,'Transaction List - Int Report 1'!$B$10:$B$115,'Budget &amp; Fin Report'!$B12)</f>
        <v>0</v>
      </c>
      <c r="L12" s="94">
        <f>SUMIFS('Transaction List - Int Report 1'!$M$10:$M$115,'Transaction List - Int Report 1'!$D$10:$D$115,'Budget &amp; Fin Report'!L$9,'Transaction List - Int Report 1'!$B$10:$B$115,'Budget &amp; Fin Report'!$B12)</f>
        <v>0</v>
      </c>
      <c r="M12" s="149">
        <f>SUMIFS('Transaction List - Int Report 1'!$M$10:$M$115,'Transaction List - Int Report 1'!$D$10:$D$115,'Budget &amp; Fin Report'!M$9,'Transaction List - Int Report 1'!$B$10:$B$115,'Budget &amp; Fin Report'!$B12)</f>
        <v>2000</v>
      </c>
      <c r="N12" s="149">
        <f>SUMIFS('Transaction List - Int Report 1'!$M$10:$M$115,'Transaction List - Int Report 1'!$D$10:$D$115,'Budget &amp; Fin Report'!N$9,'Transaction List - Int Report 1'!$B$10:$B$115,'Budget &amp; Fin Report'!$B12)</f>
        <v>0</v>
      </c>
      <c r="O12" s="149">
        <f>SUMIFS('Transaction List - Int Report 1'!$M$10:$M$115,'Transaction List - Int Report 1'!$D$10:$D$115,'Budget &amp; Fin Report'!O$9,'Transaction List - Int Report 1'!$B$10:$B$115,'Budget &amp; Fin Report'!$B12)</f>
        <v>0</v>
      </c>
      <c r="P12" s="94">
        <f>SUMIFS('Transaction List - Int Report 1'!$M$10:$M$115,'Transaction List - Int Report 1'!$D$10:$D$115,'Budget &amp; Fin Report'!P$9,'Transaction List - Int Report 1'!$B$10:$B$115,'Budget &amp; Fin Report'!$B12)</f>
        <v>0</v>
      </c>
      <c r="Q12" s="94">
        <f t="shared" si="4"/>
        <v>2000</v>
      </c>
      <c r="R12" s="192">
        <f t="shared" si="5"/>
        <v>2.5000000000000001E-2</v>
      </c>
      <c r="T12" s="93">
        <f>SUMIFS('Transaction List - Int Report 2'!$M$10:$M$115,'Transaction List - Int Report 2'!$D$10:$D$115,'Budget &amp; Fin Report'!T$9,'Transaction List - Int Report 2'!$B$10:$B$115,'Budget &amp; Fin Report'!$B12)</f>
        <v>0</v>
      </c>
      <c r="U12" s="94">
        <f>SUMIFS('Transaction List - Int Report 2'!$M$10:$M$115,'Transaction List - Int Report 2'!$D$10:$D$115,'Budget &amp; Fin Report'!U$9,'Transaction List - Int Report 2'!$B$10:$B$115,'Budget &amp; Fin Report'!$B12)</f>
        <v>0</v>
      </c>
      <c r="V12" s="149">
        <f>SUMIFS('Transaction List - Int Report 2'!$M$10:$M$115,'Transaction List - Int Report 2'!$D$10:$D$115,'Budget &amp; Fin Report'!V$9,'Transaction List - Int Report 2'!$B$10:$B$115,'Budget &amp; Fin Report'!$B12)</f>
        <v>2000</v>
      </c>
      <c r="W12" s="149">
        <f>SUMIFS('Transaction List - Int Report 2'!$M$10:$M$115,'Transaction List - Int Report 2'!$D$10:$D$115,'Budget &amp; Fin Report'!W$9,'Transaction List - Int Report 2'!$B$10:$B$115,'Budget &amp; Fin Report'!$B12)</f>
        <v>0</v>
      </c>
      <c r="X12" s="149">
        <f>SUMIFS('Transaction List - Int Report 2'!$M$10:$M$115,'Transaction List - Int Report 2'!$D$10:$D$115,'Budget &amp; Fin Report'!X$9,'Transaction List - Int Report 2'!$B$10:$B$115,'Budget &amp; Fin Report'!$B12)</f>
        <v>0</v>
      </c>
      <c r="Y12" s="94">
        <f>SUMIFS('Transaction List - Int Report 2'!$M$10:$M$115,'Transaction List - Int Report 2'!$D$10:$D$115,'Budget &amp; Fin Report'!Y$9,'Transaction List - Int Report 2'!$B$10:$B$115,'Budget &amp; Fin Report'!$B12)</f>
        <v>0</v>
      </c>
      <c r="Z12" s="94">
        <f t="shared" si="6"/>
        <v>2000</v>
      </c>
      <c r="AA12" s="192">
        <f t="shared" si="7"/>
        <v>2.5000000000000001E-2</v>
      </c>
      <c r="AC12" s="93">
        <f>SUMIFS('Transaction List - Final Report'!$M$10:$M$115,'Transaction List - Final Report'!$D$10:$D$115,'Budget &amp; Fin Report'!AC$9,'Transaction List - Final Report'!$B$10:$B$115,'Budget &amp; Fin Report'!$B12)</f>
        <v>0</v>
      </c>
      <c r="AD12" s="94">
        <f>SUMIFS('Transaction List - Final Report'!$M$10:$M$115,'Transaction List - Final Report'!$D$10:$D$115,'Budget &amp; Fin Report'!AD$9,'Transaction List - Final Report'!$B$10:$B$115,'Budget &amp; Fin Report'!$B12)</f>
        <v>0</v>
      </c>
      <c r="AE12" s="149">
        <f>SUMIFS('Transaction List - Final Report'!$M$10:$M$115,'Transaction List - Final Report'!$D$10:$D$115,'Budget &amp; Fin Report'!AE$9,'Transaction List - Final Report'!$B$10:$B$115,'Budget &amp; Fin Report'!$B12)</f>
        <v>2000</v>
      </c>
      <c r="AF12" s="149">
        <f>SUMIFS('Transaction List - Final Report'!$M$10:$M$115,'Transaction List - Final Report'!$D$10:$D$115,'Budget &amp; Fin Report'!AF$9,'Transaction List - Final Report'!$B$10:$B$115,'Budget &amp; Fin Report'!$B12)</f>
        <v>0</v>
      </c>
      <c r="AG12" s="149">
        <f>SUMIFS('Transaction List - Final Report'!$M$10:$M$115,'Transaction List - Final Report'!$D$10:$D$115,'Budget &amp; Fin Report'!AG$9,'Transaction List - Final Report'!$B$10:$B$115,'Budget &amp; Fin Report'!$B12)</f>
        <v>0</v>
      </c>
      <c r="AH12" s="94">
        <f>SUMIFS('Transaction List - Final Report'!$M$10:$M$115,'Transaction List - Final Report'!$D$10:$D$115,'Budget &amp; Fin Report'!AH$9,'Transaction List - Final Report'!$B$10:$B$115,'Budget &amp; Fin Report'!$B12)</f>
        <v>0</v>
      </c>
      <c r="AI12" s="94">
        <f t="shared" si="8"/>
        <v>2000</v>
      </c>
      <c r="AJ12" s="192">
        <f t="shared" si="9"/>
        <v>2.5000000000000001E-2</v>
      </c>
    </row>
    <row r="13" spans="1:36" ht="15">
      <c r="B13" s="225" t="s">
        <v>160</v>
      </c>
      <c r="C13" s="226"/>
      <c r="D13" s="227"/>
      <c r="E13" s="227"/>
      <c r="F13" s="228"/>
      <c r="G13" s="227"/>
      <c r="H13" s="229"/>
      <c r="I13" s="152">
        <f>E13*F13*G13*H13</f>
        <v>0</v>
      </c>
      <c r="J13" s="141"/>
      <c r="K13" s="93">
        <f>SUMIFS('Transaction List - Int Report 1'!$M$10:$M$115,'Transaction List - Int Report 1'!$D$10:$D$115,'Budget &amp; Fin Report'!K$9,'Transaction List - Int Report 1'!$B$10:$B$115,'Budget &amp; Fin Report'!$B13)</f>
        <v>0</v>
      </c>
      <c r="L13" s="94">
        <f>SUMIFS('Transaction List - Int Report 1'!$M$10:$M$115,'Transaction List - Int Report 1'!$D$10:$D$115,'Budget &amp; Fin Report'!L$9,'Transaction List - Int Report 1'!$B$10:$B$115,'Budget &amp; Fin Report'!$B13)</f>
        <v>0</v>
      </c>
      <c r="M13" s="149">
        <f>SUMIFS('Transaction List - Int Report 1'!$M$10:$M$115,'Transaction List - Int Report 1'!$D$10:$D$115,'Budget &amp; Fin Report'!M$9,'Transaction List - Int Report 1'!$B$10:$B$115,'Budget &amp; Fin Report'!$B13)</f>
        <v>0</v>
      </c>
      <c r="N13" s="149">
        <f>SUMIFS('Transaction List - Int Report 1'!$M$10:$M$115,'Transaction List - Int Report 1'!$D$10:$D$115,'Budget &amp; Fin Report'!N$9,'Transaction List - Int Report 1'!$B$10:$B$115,'Budget &amp; Fin Report'!$B13)</f>
        <v>0</v>
      </c>
      <c r="O13" s="149">
        <f>SUMIFS('Transaction List - Int Report 1'!$M$10:$M$115,'Transaction List - Int Report 1'!$D$10:$D$115,'Budget &amp; Fin Report'!O$9,'Transaction List - Int Report 1'!$B$10:$B$115,'Budget &amp; Fin Report'!$B13)</f>
        <v>0</v>
      </c>
      <c r="P13" s="94">
        <f>SUMIFS('Transaction List - Int Report 1'!$M$10:$M$115,'Transaction List - Int Report 1'!$D$10:$D$115,'Budget &amp; Fin Report'!P$9,'Transaction List - Int Report 1'!$B$10:$B$115,'Budget &amp; Fin Report'!$B13)</f>
        <v>0</v>
      </c>
      <c r="Q13" s="94">
        <f t="shared" si="4"/>
        <v>0</v>
      </c>
      <c r="R13" s="194" t="e">
        <f t="shared" si="5"/>
        <v>#DIV/0!</v>
      </c>
      <c r="T13" s="93">
        <f>SUMIFS('Transaction List - Int Report 2'!$M$10:$M$115,'Transaction List - Int Report 2'!$D$10:$D$115,'Budget &amp; Fin Report'!T$9,'Transaction List - Int Report 2'!$B$10:$B$115,'Budget &amp; Fin Report'!$B13)</f>
        <v>0</v>
      </c>
      <c r="U13" s="94">
        <f>SUMIFS('Transaction List - Int Report 2'!$M$10:$M$115,'Transaction List - Int Report 2'!$D$10:$D$115,'Budget &amp; Fin Report'!U$9,'Transaction List - Int Report 2'!$B$10:$B$115,'Budget &amp; Fin Report'!$B13)</f>
        <v>0</v>
      </c>
      <c r="V13" s="149">
        <f>SUMIFS('Transaction List - Int Report 2'!$M$10:$M$115,'Transaction List - Int Report 2'!$D$10:$D$115,'Budget &amp; Fin Report'!V$9,'Transaction List - Int Report 2'!$B$10:$B$115,'Budget &amp; Fin Report'!$B13)</f>
        <v>0</v>
      </c>
      <c r="W13" s="149">
        <f>SUMIFS('Transaction List - Int Report 2'!$M$10:$M$115,'Transaction List - Int Report 2'!$D$10:$D$115,'Budget &amp; Fin Report'!W$9,'Transaction List - Int Report 2'!$B$10:$B$115,'Budget &amp; Fin Report'!$B13)</f>
        <v>0</v>
      </c>
      <c r="X13" s="149">
        <f>SUMIFS('Transaction List - Int Report 2'!$M$10:$M$115,'Transaction List - Int Report 2'!$D$10:$D$115,'Budget &amp; Fin Report'!X$9,'Transaction List - Int Report 2'!$B$10:$B$115,'Budget &amp; Fin Report'!$B13)</f>
        <v>0</v>
      </c>
      <c r="Y13" s="94">
        <f>SUMIFS('Transaction List - Int Report 2'!$M$10:$M$115,'Transaction List - Int Report 2'!$D$10:$D$115,'Budget &amp; Fin Report'!Y$9,'Transaction List - Int Report 2'!$B$10:$B$115,'Budget &amp; Fin Report'!$B13)</f>
        <v>0</v>
      </c>
      <c r="Z13" s="94">
        <f t="shared" si="6"/>
        <v>0</v>
      </c>
      <c r="AA13" s="192" t="e">
        <f t="shared" si="7"/>
        <v>#DIV/0!</v>
      </c>
      <c r="AC13" s="93">
        <f>SUMIFS('Transaction List - Final Report'!$M$10:$M$115,'Transaction List - Final Report'!$D$10:$D$115,'Budget &amp; Fin Report'!AC$9,'Transaction List - Final Report'!$B$10:$B$115,'Budget &amp; Fin Report'!$B13)</f>
        <v>0</v>
      </c>
      <c r="AD13" s="94">
        <f>SUMIFS('Transaction List - Final Report'!$M$10:$M$115,'Transaction List - Final Report'!$D$10:$D$115,'Budget &amp; Fin Report'!AD$9,'Transaction List - Final Report'!$B$10:$B$115,'Budget &amp; Fin Report'!$B13)</f>
        <v>0</v>
      </c>
      <c r="AE13" s="149">
        <f>SUMIFS('Transaction List - Final Report'!$M$10:$M$115,'Transaction List - Final Report'!$D$10:$D$115,'Budget &amp; Fin Report'!AE$9,'Transaction List - Final Report'!$B$10:$B$115,'Budget &amp; Fin Report'!$B13)</f>
        <v>0</v>
      </c>
      <c r="AF13" s="149">
        <f>SUMIFS('Transaction List - Final Report'!$M$10:$M$115,'Transaction List - Final Report'!$D$10:$D$115,'Budget &amp; Fin Report'!AF$9,'Transaction List - Final Report'!$B$10:$B$115,'Budget &amp; Fin Report'!$B13)</f>
        <v>0</v>
      </c>
      <c r="AG13" s="149">
        <f>SUMIFS('Transaction List - Final Report'!$M$10:$M$115,'Transaction List - Final Report'!$D$10:$D$115,'Budget &amp; Fin Report'!AG$9,'Transaction List - Final Report'!$B$10:$B$115,'Budget &amp; Fin Report'!$B13)</f>
        <v>0</v>
      </c>
      <c r="AH13" s="94">
        <f>SUMIFS('Transaction List - Final Report'!$M$10:$M$115,'Transaction List - Final Report'!$D$10:$D$115,'Budget &amp; Fin Report'!AH$9,'Transaction List - Final Report'!$B$10:$B$115,'Budget &amp; Fin Report'!$B13)</f>
        <v>0</v>
      </c>
      <c r="AI13" s="94">
        <f t="shared" si="8"/>
        <v>0</v>
      </c>
      <c r="AJ13" s="194" t="e">
        <f t="shared" si="9"/>
        <v>#DIV/0!</v>
      </c>
    </row>
    <row r="14" spans="1:36" ht="15">
      <c r="B14" s="225" t="s">
        <v>161</v>
      </c>
      <c r="C14" s="226"/>
      <c r="D14" s="227"/>
      <c r="E14" s="227"/>
      <c r="F14" s="228"/>
      <c r="G14" s="227"/>
      <c r="H14" s="229"/>
      <c r="I14" s="152">
        <f t="shared" si="3"/>
        <v>0</v>
      </c>
      <c r="J14" s="141"/>
      <c r="K14" s="93">
        <f>SUMIFS('Transaction List - Int Report 1'!$M$10:$M$115,'Transaction List - Int Report 1'!$D$10:$D$115,'Budget &amp; Fin Report'!K$9,'Transaction List - Int Report 1'!$B$10:$B$115,'Budget &amp; Fin Report'!$B14)</f>
        <v>0</v>
      </c>
      <c r="L14" s="94">
        <f>SUMIFS('Transaction List - Int Report 1'!$M$10:$M$115,'Transaction List - Int Report 1'!$D$10:$D$115,'Budget &amp; Fin Report'!L$9,'Transaction List - Int Report 1'!$B$10:$B$115,'Budget &amp; Fin Report'!$B14)</f>
        <v>0</v>
      </c>
      <c r="M14" s="149">
        <f>SUMIFS('Transaction List - Int Report 1'!$M$10:$M$115,'Transaction List - Int Report 1'!$D$10:$D$115,'Budget &amp; Fin Report'!M$9,'Transaction List - Int Report 1'!$B$10:$B$115,'Budget &amp; Fin Report'!$B14)</f>
        <v>0</v>
      </c>
      <c r="N14" s="149">
        <f>SUMIFS('Transaction List - Int Report 1'!$M$10:$M$115,'Transaction List - Int Report 1'!$D$10:$D$115,'Budget &amp; Fin Report'!N$9,'Transaction List - Int Report 1'!$B$10:$B$115,'Budget &amp; Fin Report'!$B14)</f>
        <v>0</v>
      </c>
      <c r="O14" s="149">
        <f>SUMIFS('Transaction List - Int Report 1'!$M$10:$M$115,'Transaction List - Int Report 1'!$D$10:$D$115,'Budget &amp; Fin Report'!O$9,'Transaction List - Int Report 1'!$B$10:$B$115,'Budget &amp; Fin Report'!$B14)</f>
        <v>0</v>
      </c>
      <c r="P14" s="94">
        <f>SUMIFS('Transaction List - Int Report 1'!$M$10:$M$115,'Transaction List - Int Report 1'!$D$10:$D$115,'Budget &amp; Fin Report'!P$9,'Transaction List - Int Report 1'!$B$10:$B$115,'Budget &amp; Fin Report'!$B14)</f>
        <v>0</v>
      </c>
      <c r="Q14" s="94">
        <f t="shared" si="4"/>
        <v>0</v>
      </c>
      <c r="R14" s="194" t="e">
        <f t="shared" si="5"/>
        <v>#DIV/0!</v>
      </c>
      <c r="T14" s="93">
        <f>SUMIFS('Transaction List - Int Report 2'!$M$10:$M$115,'Transaction List - Int Report 2'!$D$10:$D$115,'Budget &amp; Fin Report'!T$9,'Transaction List - Int Report 2'!$B$10:$B$115,'Budget &amp; Fin Report'!$B14)</f>
        <v>0</v>
      </c>
      <c r="U14" s="94">
        <f>SUMIFS('Transaction List - Int Report 2'!$M$10:$M$115,'Transaction List - Int Report 2'!$D$10:$D$115,'Budget &amp; Fin Report'!U$9,'Transaction List - Int Report 2'!$B$10:$B$115,'Budget &amp; Fin Report'!$B14)</f>
        <v>0</v>
      </c>
      <c r="V14" s="149">
        <f>SUMIFS('Transaction List - Int Report 2'!$M$10:$M$115,'Transaction List - Int Report 2'!$D$10:$D$115,'Budget &amp; Fin Report'!V$9,'Transaction List - Int Report 2'!$B$10:$B$115,'Budget &amp; Fin Report'!$B14)</f>
        <v>0</v>
      </c>
      <c r="W14" s="149">
        <f>SUMIFS('Transaction List - Int Report 2'!$M$10:$M$115,'Transaction List - Int Report 2'!$D$10:$D$115,'Budget &amp; Fin Report'!W$9,'Transaction List - Int Report 2'!$B$10:$B$115,'Budget &amp; Fin Report'!$B14)</f>
        <v>0</v>
      </c>
      <c r="X14" s="149">
        <f>SUMIFS('Transaction List - Int Report 2'!$M$10:$M$115,'Transaction List - Int Report 2'!$D$10:$D$115,'Budget &amp; Fin Report'!X$9,'Transaction List - Int Report 2'!$B$10:$B$115,'Budget &amp; Fin Report'!$B14)</f>
        <v>0</v>
      </c>
      <c r="Y14" s="94">
        <f>SUMIFS('Transaction List - Int Report 2'!$M$10:$M$115,'Transaction List - Int Report 2'!$D$10:$D$115,'Budget &amp; Fin Report'!Y$9,'Transaction List - Int Report 2'!$B$10:$B$115,'Budget &amp; Fin Report'!$B14)</f>
        <v>0</v>
      </c>
      <c r="Z14" s="94">
        <f t="shared" si="6"/>
        <v>0</v>
      </c>
      <c r="AA14" s="192" t="e">
        <f t="shared" si="7"/>
        <v>#DIV/0!</v>
      </c>
      <c r="AC14" s="93">
        <f>SUMIFS('Transaction List - Final Report'!$M$10:$M$115,'Transaction List - Final Report'!$D$10:$D$115,'Budget &amp; Fin Report'!AC$9,'Transaction List - Final Report'!$B$10:$B$115,'Budget &amp; Fin Report'!$B14)</f>
        <v>0</v>
      </c>
      <c r="AD14" s="94">
        <f>SUMIFS('Transaction List - Final Report'!$M$10:$M$115,'Transaction List - Final Report'!$D$10:$D$115,'Budget &amp; Fin Report'!AD$9,'Transaction List - Final Report'!$B$10:$B$115,'Budget &amp; Fin Report'!$B14)</f>
        <v>0</v>
      </c>
      <c r="AE14" s="149">
        <f>SUMIFS('Transaction List - Final Report'!$M$10:$M$115,'Transaction List - Final Report'!$D$10:$D$115,'Budget &amp; Fin Report'!AE$9,'Transaction List - Final Report'!$B$10:$B$115,'Budget &amp; Fin Report'!$B14)</f>
        <v>0</v>
      </c>
      <c r="AF14" s="149">
        <f>SUMIFS('Transaction List - Final Report'!$M$10:$M$115,'Transaction List - Final Report'!$D$10:$D$115,'Budget &amp; Fin Report'!AF$9,'Transaction List - Final Report'!$B$10:$B$115,'Budget &amp; Fin Report'!$B14)</f>
        <v>0</v>
      </c>
      <c r="AG14" s="149">
        <f>SUMIFS('Transaction List - Final Report'!$M$10:$M$115,'Transaction List - Final Report'!$D$10:$D$115,'Budget &amp; Fin Report'!AG$9,'Transaction List - Final Report'!$B$10:$B$115,'Budget &amp; Fin Report'!$B14)</f>
        <v>0</v>
      </c>
      <c r="AH14" s="94">
        <f>SUMIFS('Transaction List - Final Report'!$M$10:$M$115,'Transaction List - Final Report'!$D$10:$D$115,'Budget &amp; Fin Report'!AH$9,'Transaction List - Final Report'!$B$10:$B$115,'Budget &amp; Fin Report'!$B14)</f>
        <v>0</v>
      </c>
      <c r="AI14" s="94">
        <f t="shared" si="8"/>
        <v>0</v>
      </c>
      <c r="AJ14" s="194" t="e">
        <f t="shared" si="9"/>
        <v>#DIV/0!</v>
      </c>
    </row>
    <row r="15" spans="1:36" ht="15">
      <c r="B15" s="225" t="s">
        <v>162</v>
      </c>
      <c r="C15" s="226"/>
      <c r="D15" s="227"/>
      <c r="E15" s="227"/>
      <c r="F15" s="228"/>
      <c r="G15" s="227"/>
      <c r="H15" s="229"/>
      <c r="I15" s="152">
        <f>E15*F15*G15*H15</f>
        <v>0</v>
      </c>
      <c r="J15" s="141"/>
      <c r="K15" s="93">
        <f>SUMIFS('Transaction List - Int Report 1'!$M$10:$M$115,'Transaction List - Int Report 1'!$D$10:$D$115,'Budget &amp; Fin Report'!K$9,'Transaction List - Int Report 1'!$B$10:$B$115,'Budget &amp; Fin Report'!$B15)</f>
        <v>0</v>
      </c>
      <c r="L15" s="94">
        <f>SUMIFS('Transaction List - Int Report 1'!$M$10:$M$115,'Transaction List - Int Report 1'!$D$10:$D$115,'Budget &amp; Fin Report'!L$9,'Transaction List - Int Report 1'!$B$10:$B$115,'Budget &amp; Fin Report'!$B15)</f>
        <v>0</v>
      </c>
      <c r="M15" s="149">
        <f>SUMIFS('Transaction List - Int Report 1'!$M$10:$M$115,'Transaction List - Int Report 1'!$D$10:$D$115,'Budget &amp; Fin Report'!M$9,'Transaction List - Int Report 1'!$B$10:$B$115,'Budget &amp; Fin Report'!$B15)</f>
        <v>0</v>
      </c>
      <c r="N15" s="149">
        <f>SUMIFS('Transaction List - Int Report 1'!$M$10:$M$115,'Transaction List - Int Report 1'!$D$10:$D$115,'Budget &amp; Fin Report'!N$9,'Transaction List - Int Report 1'!$B$10:$B$115,'Budget &amp; Fin Report'!$B15)</f>
        <v>0</v>
      </c>
      <c r="O15" s="149">
        <f>SUMIFS('Transaction List - Int Report 1'!$M$10:$M$115,'Transaction List - Int Report 1'!$D$10:$D$115,'Budget &amp; Fin Report'!O$9,'Transaction List - Int Report 1'!$B$10:$B$115,'Budget &amp; Fin Report'!$B15)</f>
        <v>0</v>
      </c>
      <c r="P15" s="94">
        <f>SUMIFS('Transaction List - Int Report 1'!$M$10:$M$115,'Transaction List - Int Report 1'!$D$10:$D$115,'Budget &amp; Fin Report'!P$9,'Transaction List - Int Report 1'!$B$10:$B$115,'Budget &amp; Fin Report'!$B15)</f>
        <v>0</v>
      </c>
      <c r="Q15" s="94">
        <f t="shared" si="4"/>
        <v>0</v>
      </c>
      <c r="R15" s="194" t="e">
        <f t="shared" si="5"/>
        <v>#DIV/0!</v>
      </c>
      <c r="T15" s="93">
        <f>SUMIFS('Transaction List - Int Report 2'!$M$10:$M$115,'Transaction List - Int Report 2'!$D$10:$D$115,'Budget &amp; Fin Report'!T$9,'Transaction List - Int Report 2'!$B$10:$B$115,'Budget &amp; Fin Report'!$B15)</f>
        <v>0</v>
      </c>
      <c r="U15" s="94">
        <f>SUMIFS('Transaction List - Int Report 2'!$M$10:$M$115,'Transaction List - Int Report 2'!$D$10:$D$115,'Budget &amp; Fin Report'!U$9,'Transaction List - Int Report 2'!$B$10:$B$115,'Budget &amp; Fin Report'!$B15)</f>
        <v>0</v>
      </c>
      <c r="V15" s="149">
        <f>SUMIFS('Transaction List - Int Report 2'!$M$10:$M$115,'Transaction List - Int Report 2'!$D$10:$D$115,'Budget &amp; Fin Report'!V$9,'Transaction List - Int Report 2'!$B$10:$B$115,'Budget &amp; Fin Report'!$B15)</f>
        <v>0</v>
      </c>
      <c r="W15" s="149">
        <f>SUMIFS('Transaction List - Int Report 2'!$M$10:$M$115,'Transaction List - Int Report 2'!$D$10:$D$115,'Budget &amp; Fin Report'!W$9,'Transaction List - Int Report 2'!$B$10:$B$115,'Budget &amp; Fin Report'!$B15)</f>
        <v>0</v>
      </c>
      <c r="X15" s="149">
        <f>SUMIFS('Transaction List - Int Report 2'!$M$10:$M$115,'Transaction List - Int Report 2'!$D$10:$D$115,'Budget &amp; Fin Report'!X$9,'Transaction List - Int Report 2'!$B$10:$B$115,'Budget &amp; Fin Report'!$B15)</f>
        <v>0</v>
      </c>
      <c r="Y15" s="94">
        <f>SUMIFS('Transaction List - Int Report 2'!$M$10:$M$115,'Transaction List - Int Report 2'!$D$10:$D$115,'Budget &amp; Fin Report'!Y$9,'Transaction List - Int Report 2'!$B$10:$B$115,'Budget &amp; Fin Report'!$B15)</f>
        <v>0</v>
      </c>
      <c r="Z15" s="94">
        <f t="shared" si="6"/>
        <v>0</v>
      </c>
      <c r="AA15" s="192" t="e">
        <f t="shared" si="7"/>
        <v>#DIV/0!</v>
      </c>
      <c r="AC15" s="93">
        <f>SUMIFS('Transaction List - Final Report'!$M$10:$M$115,'Transaction List - Final Report'!$D$10:$D$115,'Budget &amp; Fin Report'!AC$9,'Transaction List - Final Report'!$B$10:$B$115,'Budget &amp; Fin Report'!$B15)</f>
        <v>0</v>
      </c>
      <c r="AD15" s="94">
        <f>SUMIFS('Transaction List - Final Report'!$M$10:$M$115,'Transaction List - Final Report'!$D$10:$D$115,'Budget &amp; Fin Report'!AD$9,'Transaction List - Final Report'!$B$10:$B$115,'Budget &amp; Fin Report'!$B15)</f>
        <v>0</v>
      </c>
      <c r="AE15" s="149">
        <f>SUMIFS('Transaction List - Final Report'!$M$10:$M$115,'Transaction List - Final Report'!$D$10:$D$115,'Budget &amp; Fin Report'!AE$9,'Transaction List - Final Report'!$B$10:$B$115,'Budget &amp; Fin Report'!$B15)</f>
        <v>0</v>
      </c>
      <c r="AF15" s="149">
        <f>SUMIFS('Transaction List - Final Report'!$M$10:$M$115,'Transaction List - Final Report'!$D$10:$D$115,'Budget &amp; Fin Report'!AF$9,'Transaction List - Final Report'!$B$10:$B$115,'Budget &amp; Fin Report'!$B15)</f>
        <v>0</v>
      </c>
      <c r="AG15" s="149">
        <f>SUMIFS('Transaction List - Final Report'!$M$10:$M$115,'Transaction List - Final Report'!$D$10:$D$115,'Budget &amp; Fin Report'!AG$9,'Transaction List - Final Report'!$B$10:$B$115,'Budget &amp; Fin Report'!$B15)</f>
        <v>0</v>
      </c>
      <c r="AH15" s="94">
        <f>SUMIFS('Transaction List - Final Report'!$M$10:$M$115,'Transaction List - Final Report'!$D$10:$D$115,'Budget &amp; Fin Report'!AH$9,'Transaction List - Final Report'!$B$10:$B$115,'Budget &amp; Fin Report'!$B15)</f>
        <v>0</v>
      </c>
      <c r="AI15" s="94">
        <f t="shared" si="8"/>
        <v>0</v>
      </c>
      <c r="AJ15" s="194" t="e">
        <f t="shared" si="9"/>
        <v>#DIV/0!</v>
      </c>
    </row>
    <row r="16" spans="1:36" ht="15">
      <c r="B16" s="225" t="s">
        <v>163</v>
      </c>
      <c r="C16" s="226"/>
      <c r="D16" s="227"/>
      <c r="E16" s="227"/>
      <c r="F16" s="228"/>
      <c r="G16" s="227"/>
      <c r="H16" s="229"/>
      <c r="I16" s="152">
        <f t="shared" si="3"/>
        <v>0</v>
      </c>
      <c r="J16" s="141"/>
      <c r="K16" s="93">
        <f>SUMIFS('Transaction List - Int Report 1'!$M$10:$M$115,'Transaction List - Int Report 1'!$D$10:$D$115,'Budget &amp; Fin Report'!K$9,'Transaction List - Int Report 1'!$B$10:$B$115,'Budget &amp; Fin Report'!$B16)</f>
        <v>0</v>
      </c>
      <c r="L16" s="94">
        <f>SUMIFS('Transaction List - Int Report 1'!$M$10:$M$115,'Transaction List - Int Report 1'!$D$10:$D$115,'Budget &amp; Fin Report'!L$9,'Transaction List - Int Report 1'!$B$10:$B$115,'Budget &amp; Fin Report'!$B16)</f>
        <v>0</v>
      </c>
      <c r="M16" s="149">
        <f>SUMIFS('Transaction List - Int Report 1'!$M$10:$M$115,'Transaction List - Int Report 1'!$D$10:$D$115,'Budget &amp; Fin Report'!M$9,'Transaction List - Int Report 1'!$B$10:$B$115,'Budget &amp; Fin Report'!$B16)</f>
        <v>0</v>
      </c>
      <c r="N16" s="149">
        <f>SUMIFS('Transaction List - Int Report 1'!$M$10:$M$115,'Transaction List - Int Report 1'!$D$10:$D$115,'Budget &amp; Fin Report'!N$9,'Transaction List - Int Report 1'!$B$10:$B$115,'Budget &amp; Fin Report'!$B16)</f>
        <v>0</v>
      </c>
      <c r="O16" s="149">
        <f>SUMIFS('Transaction List - Int Report 1'!$M$10:$M$115,'Transaction List - Int Report 1'!$D$10:$D$115,'Budget &amp; Fin Report'!O$9,'Transaction List - Int Report 1'!$B$10:$B$115,'Budget &amp; Fin Report'!$B16)</f>
        <v>0</v>
      </c>
      <c r="P16" s="94">
        <f>SUMIFS('Transaction List - Int Report 1'!$M$10:$M$115,'Transaction List - Int Report 1'!$D$10:$D$115,'Budget &amp; Fin Report'!P$9,'Transaction List - Int Report 1'!$B$10:$B$115,'Budget &amp; Fin Report'!$B16)</f>
        <v>0</v>
      </c>
      <c r="Q16" s="94">
        <f t="shared" si="4"/>
        <v>0</v>
      </c>
      <c r="R16" s="194" t="e">
        <f t="shared" si="5"/>
        <v>#DIV/0!</v>
      </c>
      <c r="T16" s="93">
        <f>SUMIFS('Transaction List - Int Report 2'!$M$10:$M$115,'Transaction List - Int Report 2'!$D$10:$D$115,'Budget &amp; Fin Report'!T$9,'Transaction List - Int Report 2'!$B$10:$B$115,'Budget &amp; Fin Report'!$B16)</f>
        <v>0</v>
      </c>
      <c r="U16" s="94">
        <f>SUMIFS('Transaction List - Int Report 2'!$M$10:$M$115,'Transaction List - Int Report 2'!$D$10:$D$115,'Budget &amp; Fin Report'!U$9,'Transaction List - Int Report 2'!$B$10:$B$115,'Budget &amp; Fin Report'!$B16)</f>
        <v>0</v>
      </c>
      <c r="V16" s="149">
        <f>SUMIFS('Transaction List - Int Report 2'!$M$10:$M$115,'Transaction List - Int Report 2'!$D$10:$D$115,'Budget &amp; Fin Report'!V$9,'Transaction List - Int Report 2'!$B$10:$B$115,'Budget &amp; Fin Report'!$B16)</f>
        <v>0</v>
      </c>
      <c r="W16" s="149">
        <f>SUMIFS('Transaction List - Int Report 2'!$M$10:$M$115,'Transaction List - Int Report 2'!$D$10:$D$115,'Budget &amp; Fin Report'!W$9,'Transaction List - Int Report 2'!$B$10:$B$115,'Budget &amp; Fin Report'!$B16)</f>
        <v>0</v>
      </c>
      <c r="X16" s="149">
        <f>SUMIFS('Transaction List - Int Report 2'!$M$10:$M$115,'Transaction List - Int Report 2'!$D$10:$D$115,'Budget &amp; Fin Report'!X$9,'Transaction List - Int Report 2'!$B$10:$B$115,'Budget &amp; Fin Report'!$B16)</f>
        <v>0</v>
      </c>
      <c r="Y16" s="94">
        <f>SUMIFS('Transaction List - Int Report 2'!$M$10:$M$115,'Transaction List - Int Report 2'!$D$10:$D$115,'Budget &amp; Fin Report'!Y$9,'Transaction List - Int Report 2'!$B$10:$B$115,'Budget &amp; Fin Report'!$B16)</f>
        <v>0</v>
      </c>
      <c r="Z16" s="94">
        <f t="shared" si="6"/>
        <v>0</v>
      </c>
      <c r="AA16" s="192" t="e">
        <f t="shared" si="7"/>
        <v>#DIV/0!</v>
      </c>
      <c r="AC16" s="93">
        <f>SUMIFS('Transaction List - Final Report'!$M$10:$M$115,'Transaction List - Final Report'!$D$10:$D$115,'Budget &amp; Fin Report'!AC$9,'Transaction List - Final Report'!$B$10:$B$115,'Budget &amp; Fin Report'!$B16)</f>
        <v>0</v>
      </c>
      <c r="AD16" s="94">
        <f>SUMIFS('Transaction List - Final Report'!$M$10:$M$115,'Transaction List - Final Report'!$D$10:$D$115,'Budget &amp; Fin Report'!AD$9,'Transaction List - Final Report'!$B$10:$B$115,'Budget &amp; Fin Report'!$B16)</f>
        <v>0</v>
      </c>
      <c r="AE16" s="149">
        <f>SUMIFS('Transaction List - Final Report'!$M$10:$M$115,'Transaction List - Final Report'!$D$10:$D$115,'Budget &amp; Fin Report'!AE$9,'Transaction List - Final Report'!$B$10:$B$115,'Budget &amp; Fin Report'!$B16)</f>
        <v>0</v>
      </c>
      <c r="AF16" s="149">
        <f>SUMIFS('Transaction List - Final Report'!$M$10:$M$115,'Transaction List - Final Report'!$D$10:$D$115,'Budget &amp; Fin Report'!AF$9,'Transaction List - Final Report'!$B$10:$B$115,'Budget &amp; Fin Report'!$B16)</f>
        <v>0</v>
      </c>
      <c r="AG16" s="149">
        <f>SUMIFS('Transaction List - Final Report'!$M$10:$M$115,'Transaction List - Final Report'!$D$10:$D$115,'Budget &amp; Fin Report'!AG$9,'Transaction List - Final Report'!$B$10:$B$115,'Budget &amp; Fin Report'!$B16)</f>
        <v>0</v>
      </c>
      <c r="AH16" s="94">
        <f>SUMIFS('Transaction List - Final Report'!$M$10:$M$115,'Transaction List - Final Report'!$D$10:$D$115,'Budget &amp; Fin Report'!AH$9,'Transaction List - Final Report'!$B$10:$B$115,'Budget &amp; Fin Report'!$B16)</f>
        <v>0</v>
      </c>
      <c r="AI16" s="94">
        <f t="shared" si="8"/>
        <v>0</v>
      </c>
      <c r="AJ16" s="194" t="e">
        <f t="shared" si="9"/>
        <v>#DIV/0!</v>
      </c>
    </row>
    <row r="17" spans="1:36" ht="15">
      <c r="B17" s="225" t="s">
        <v>164</v>
      </c>
      <c r="C17" s="226"/>
      <c r="D17" s="227"/>
      <c r="E17" s="227"/>
      <c r="F17" s="228"/>
      <c r="G17" s="227"/>
      <c r="H17" s="229"/>
      <c r="I17" s="152">
        <f>E17*F17*G17*H17</f>
        <v>0</v>
      </c>
      <c r="J17" s="141"/>
      <c r="K17" s="93">
        <f>SUMIFS('Transaction List - Int Report 1'!$M$10:$M$115,'Transaction List - Int Report 1'!$D$10:$D$115,'Budget &amp; Fin Report'!K$9,'Transaction List - Int Report 1'!$B$10:$B$115,'Budget &amp; Fin Report'!$B17)</f>
        <v>0</v>
      </c>
      <c r="L17" s="94">
        <f>SUMIFS('Transaction List - Int Report 1'!$M$10:$M$115,'Transaction List - Int Report 1'!$D$10:$D$115,'Budget &amp; Fin Report'!L$9,'Transaction List - Int Report 1'!$B$10:$B$115,'Budget &amp; Fin Report'!$B17)</f>
        <v>0</v>
      </c>
      <c r="M17" s="149">
        <f>SUMIFS('Transaction List - Int Report 1'!$M$10:$M$115,'Transaction List - Int Report 1'!$D$10:$D$115,'Budget &amp; Fin Report'!M$9,'Transaction List - Int Report 1'!$B$10:$B$115,'Budget &amp; Fin Report'!$B17)</f>
        <v>0</v>
      </c>
      <c r="N17" s="149">
        <f>SUMIFS('Transaction List - Int Report 1'!$M$10:$M$115,'Transaction List - Int Report 1'!$D$10:$D$115,'Budget &amp; Fin Report'!N$9,'Transaction List - Int Report 1'!$B$10:$B$115,'Budget &amp; Fin Report'!$B17)</f>
        <v>0</v>
      </c>
      <c r="O17" s="149">
        <f>SUMIFS('Transaction List - Int Report 1'!$M$10:$M$115,'Transaction List - Int Report 1'!$D$10:$D$115,'Budget &amp; Fin Report'!O$9,'Transaction List - Int Report 1'!$B$10:$B$115,'Budget &amp; Fin Report'!$B17)</f>
        <v>0</v>
      </c>
      <c r="P17" s="94">
        <f>SUMIFS('Transaction List - Int Report 1'!$M$10:$M$115,'Transaction List - Int Report 1'!$D$10:$D$115,'Budget &amp; Fin Report'!P$9,'Transaction List - Int Report 1'!$B$10:$B$115,'Budget &amp; Fin Report'!$B17)</f>
        <v>0</v>
      </c>
      <c r="Q17" s="94">
        <f t="shared" si="4"/>
        <v>0</v>
      </c>
      <c r="R17" s="193" t="e">
        <f t="shared" si="5"/>
        <v>#DIV/0!</v>
      </c>
      <c r="T17" s="93">
        <f>SUMIFS('Transaction List - Int Report 2'!$M$10:$M$115,'Transaction List - Int Report 2'!$D$10:$D$115,'Budget &amp; Fin Report'!T$9,'Transaction List - Int Report 2'!$B$10:$B$115,'Budget &amp; Fin Report'!$B17)</f>
        <v>0</v>
      </c>
      <c r="U17" s="94">
        <f>SUMIFS('Transaction List - Int Report 2'!$M$10:$M$115,'Transaction List - Int Report 2'!$D$10:$D$115,'Budget &amp; Fin Report'!U$9,'Transaction List - Int Report 2'!$B$10:$B$115,'Budget &amp; Fin Report'!$B17)</f>
        <v>0</v>
      </c>
      <c r="V17" s="149">
        <f>SUMIFS('Transaction List - Int Report 2'!$M$10:$M$115,'Transaction List - Int Report 2'!$D$10:$D$115,'Budget &amp; Fin Report'!V$9,'Transaction List - Int Report 2'!$B$10:$B$115,'Budget &amp; Fin Report'!$B17)</f>
        <v>0</v>
      </c>
      <c r="W17" s="149">
        <f>SUMIFS('Transaction List - Int Report 2'!$M$10:$M$115,'Transaction List - Int Report 2'!$D$10:$D$115,'Budget &amp; Fin Report'!W$9,'Transaction List - Int Report 2'!$B$10:$B$115,'Budget &amp; Fin Report'!$B17)</f>
        <v>0</v>
      </c>
      <c r="X17" s="149">
        <f>SUMIFS('Transaction List - Int Report 2'!$M$10:$M$115,'Transaction List - Int Report 2'!$D$10:$D$115,'Budget &amp; Fin Report'!X$9,'Transaction List - Int Report 2'!$B$10:$B$115,'Budget &amp; Fin Report'!$B17)</f>
        <v>0</v>
      </c>
      <c r="Y17" s="94">
        <f>SUMIFS('Transaction List - Int Report 2'!$M$10:$M$115,'Transaction List - Int Report 2'!$D$10:$D$115,'Budget &amp; Fin Report'!Y$9,'Transaction List - Int Report 2'!$B$10:$B$115,'Budget &amp; Fin Report'!$B17)</f>
        <v>0</v>
      </c>
      <c r="Z17" s="94">
        <f t="shared" si="6"/>
        <v>0</v>
      </c>
      <c r="AA17" s="192" t="e">
        <f t="shared" si="7"/>
        <v>#DIV/0!</v>
      </c>
      <c r="AC17" s="93">
        <f>SUMIFS('Transaction List - Final Report'!$M$10:$M$115,'Transaction List - Final Report'!$D$10:$D$115,'Budget &amp; Fin Report'!AC$9,'Transaction List - Final Report'!$B$10:$B$115,'Budget &amp; Fin Report'!$B17)</f>
        <v>0</v>
      </c>
      <c r="AD17" s="94">
        <f>SUMIFS('Transaction List - Final Report'!$M$10:$M$115,'Transaction List - Final Report'!$D$10:$D$115,'Budget &amp; Fin Report'!AD$9,'Transaction List - Final Report'!$B$10:$B$115,'Budget &amp; Fin Report'!$B17)</f>
        <v>0</v>
      </c>
      <c r="AE17" s="149">
        <f>SUMIFS('Transaction List - Final Report'!$M$10:$M$115,'Transaction List - Final Report'!$D$10:$D$115,'Budget &amp; Fin Report'!AE$9,'Transaction List - Final Report'!$B$10:$B$115,'Budget &amp; Fin Report'!$B17)</f>
        <v>0</v>
      </c>
      <c r="AF17" s="149">
        <f>SUMIFS('Transaction List - Final Report'!$M$10:$M$115,'Transaction List - Final Report'!$D$10:$D$115,'Budget &amp; Fin Report'!AF$9,'Transaction List - Final Report'!$B$10:$B$115,'Budget &amp; Fin Report'!$B17)</f>
        <v>0</v>
      </c>
      <c r="AG17" s="149">
        <f>SUMIFS('Transaction List - Final Report'!$M$10:$M$115,'Transaction List - Final Report'!$D$10:$D$115,'Budget &amp; Fin Report'!AG$9,'Transaction List - Final Report'!$B$10:$B$115,'Budget &amp; Fin Report'!$B17)</f>
        <v>0</v>
      </c>
      <c r="AH17" s="94">
        <f>SUMIFS('Transaction List - Final Report'!$M$10:$M$115,'Transaction List - Final Report'!$D$10:$D$115,'Budget &amp; Fin Report'!AH$9,'Transaction List - Final Report'!$B$10:$B$115,'Budget &amp; Fin Report'!$B17)</f>
        <v>0</v>
      </c>
      <c r="AI17" s="94">
        <f t="shared" si="8"/>
        <v>0</v>
      </c>
      <c r="AJ17" s="193" t="e">
        <f t="shared" si="9"/>
        <v>#DIV/0!</v>
      </c>
    </row>
    <row r="18" spans="1:36" ht="15">
      <c r="B18" s="225" t="s">
        <v>165</v>
      </c>
      <c r="C18" s="226"/>
      <c r="D18" s="227"/>
      <c r="E18" s="227"/>
      <c r="F18" s="228"/>
      <c r="G18" s="227"/>
      <c r="H18" s="229"/>
      <c r="I18" s="152">
        <f t="shared" ref="I18" si="10">E18*F18*G18*H18</f>
        <v>0</v>
      </c>
      <c r="J18" s="141"/>
      <c r="K18" s="93">
        <f>SUMIFS('Transaction List - Int Report 1'!$M$10:$M$115,'Transaction List - Int Report 1'!$D$10:$D$115,'Budget &amp; Fin Report'!K$9,'Transaction List - Int Report 1'!$B$10:$B$115,'Budget &amp; Fin Report'!$B18)</f>
        <v>0</v>
      </c>
      <c r="L18" s="94">
        <f>SUMIFS('Transaction List - Int Report 1'!$M$10:$M$115,'Transaction List - Int Report 1'!$D$10:$D$115,'Budget &amp; Fin Report'!L$9,'Transaction List - Int Report 1'!$B$10:$B$115,'Budget &amp; Fin Report'!$B18)</f>
        <v>0</v>
      </c>
      <c r="M18" s="149">
        <f>SUMIFS('Transaction List - Int Report 1'!$M$10:$M$115,'Transaction List - Int Report 1'!$D$10:$D$115,'Budget &amp; Fin Report'!M$9,'Transaction List - Int Report 1'!$B$10:$B$115,'Budget &amp; Fin Report'!$B18)</f>
        <v>0</v>
      </c>
      <c r="N18" s="149">
        <f>SUMIFS('Transaction List - Int Report 1'!$M$10:$M$115,'Transaction List - Int Report 1'!$D$10:$D$115,'Budget &amp; Fin Report'!N$9,'Transaction List - Int Report 1'!$B$10:$B$115,'Budget &amp; Fin Report'!$B18)</f>
        <v>0</v>
      </c>
      <c r="O18" s="149">
        <f>SUMIFS('Transaction List - Int Report 1'!$M$10:$M$115,'Transaction List - Int Report 1'!$D$10:$D$115,'Budget &amp; Fin Report'!O$9,'Transaction List - Int Report 1'!$B$10:$B$115,'Budget &amp; Fin Report'!$B18)</f>
        <v>0</v>
      </c>
      <c r="P18" s="94">
        <f>SUMIFS('Transaction List - Int Report 1'!$M$10:$M$115,'Transaction List - Int Report 1'!$D$10:$D$115,'Budget &amp; Fin Report'!P$9,'Transaction List - Int Report 1'!$B$10:$B$115,'Budget &amp; Fin Report'!$B18)</f>
        <v>0</v>
      </c>
      <c r="Q18" s="94">
        <f t="shared" si="4"/>
        <v>0</v>
      </c>
      <c r="R18" s="194" t="e">
        <f t="shared" si="5"/>
        <v>#DIV/0!</v>
      </c>
      <c r="T18" s="93">
        <f>SUMIFS('Transaction List - Int Report 2'!$M$10:$M$115,'Transaction List - Int Report 2'!$D$10:$D$115,'Budget &amp; Fin Report'!T$9,'Transaction List - Int Report 2'!$B$10:$B$115,'Budget &amp; Fin Report'!$B18)</f>
        <v>0</v>
      </c>
      <c r="U18" s="94">
        <f>SUMIFS('Transaction List - Int Report 2'!$M$10:$M$115,'Transaction List - Int Report 2'!$D$10:$D$115,'Budget &amp; Fin Report'!U$9,'Transaction List - Int Report 2'!$B$10:$B$115,'Budget &amp; Fin Report'!$B18)</f>
        <v>0</v>
      </c>
      <c r="V18" s="149">
        <f>SUMIFS('Transaction List - Int Report 2'!$M$10:$M$115,'Transaction List - Int Report 2'!$D$10:$D$115,'Budget &amp; Fin Report'!V$9,'Transaction List - Int Report 2'!$B$10:$B$115,'Budget &amp; Fin Report'!$B18)</f>
        <v>0</v>
      </c>
      <c r="W18" s="149">
        <f>SUMIFS('Transaction List - Int Report 2'!$M$10:$M$115,'Transaction List - Int Report 2'!$D$10:$D$115,'Budget &amp; Fin Report'!W$9,'Transaction List - Int Report 2'!$B$10:$B$115,'Budget &amp; Fin Report'!$B18)</f>
        <v>0</v>
      </c>
      <c r="X18" s="149">
        <f>SUMIFS('Transaction List - Int Report 2'!$M$10:$M$115,'Transaction List - Int Report 2'!$D$10:$D$115,'Budget &amp; Fin Report'!X$9,'Transaction List - Int Report 2'!$B$10:$B$115,'Budget &amp; Fin Report'!$B18)</f>
        <v>0</v>
      </c>
      <c r="Y18" s="94">
        <f>SUMIFS('Transaction List - Int Report 2'!$M$10:$M$115,'Transaction List - Int Report 2'!$D$10:$D$115,'Budget &amp; Fin Report'!Y$9,'Transaction List - Int Report 2'!$B$10:$B$115,'Budget &amp; Fin Report'!$B18)</f>
        <v>0</v>
      </c>
      <c r="Z18" s="94">
        <f t="shared" si="6"/>
        <v>0</v>
      </c>
      <c r="AA18" s="192" t="e">
        <f t="shared" si="7"/>
        <v>#DIV/0!</v>
      </c>
      <c r="AC18" s="93">
        <f>SUMIFS('Transaction List - Final Report'!$M$10:$M$115,'Transaction List - Final Report'!$D$10:$D$115,'Budget &amp; Fin Report'!AC$9,'Transaction List - Final Report'!$B$10:$B$115,'Budget &amp; Fin Report'!$B18)</f>
        <v>0</v>
      </c>
      <c r="AD18" s="94">
        <f>SUMIFS('Transaction List - Final Report'!$M$10:$M$115,'Transaction List - Final Report'!$D$10:$D$115,'Budget &amp; Fin Report'!AD$9,'Transaction List - Final Report'!$B$10:$B$115,'Budget &amp; Fin Report'!$B18)</f>
        <v>0</v>
      </c>
      <c r="AE18" s="149">
        <f>SUMIFS('Transaction List - Final Report'!$M$10:$M$115,'Transaction List - Final Report'!$D$10:$D$115,'Budget &amp; Fin Report'!AE$9,'Transaction List - Final Report'!$B$10:$B$115,'Budget &amp; Fin Report'!$B18)</f>
        <v>0</v>
      </c>
      <c r="AF18" s="149">
        <f>SUMIFS('Transaction List - Final Report'!$M$10:$M$115,'Transaction List - Final Report'!$D$10:$D$115,'Budget &amp; Fin Report'!AF$9,'Transaction List - Final Report'!$B$10:$B$115,'Budget &amp; Fin Report'!$B18)</f>
        <v>0</v>
      </c>
      <c r="AG18" s="149">
        <f>SUMIFS('Transaction List - Final Report'!$M$10:$M$115,'Transaction List - Final Report'!$D$10:$D$115,'Budget &amp; Fin Report'!AG$9,'Transaction List - Final Report'!$B$10:$B$115,'Budget &amp; Fin Report'!$B18)</f>
        <v>0</v>
      </c>
      <c r="AH18" s="94">
        <f>SUMIFS('Transaction List - Final Report'!$M$10:$M$115,'Transaction List - Final Report'!$D$10:$D$115,'Budget &amp; Fin Report'!AH$9,'Transaction List - Final Report'!$B$10:$B$115,'Budget &amp; Fin Report'!$B18)</f>
        <v>0</v>
      </c>
      <c r="AI18" s="94">
        <f t="shared" si="8"/>
        <v>0</v>
      </c>
      <c r="AJ18" s="194" t="e">
        <f t="shared" si="9"/>
        <v>#DIV/0!</v>
      </c>
    </row>
    <row r="19" spans="1:36" ht="15">
      <c r="B19" s="225" t="s">
        <v>166</v>
      </c>
      <c r="C19" s="226"/>
      <c r="D19" s="227"/>
      <c r="E19" s="227"/>
      <c r="F19" s="228"/>
      <c r="G19" s="227"/>
      <c r="H19" s="229"/>
      <c r="I19" s="152">
        <f>E19*F19*G19*H19</f>
        <v>0</v>
      </c>
      <c r="J19" s="141"/>
      <c r="K19" s="93">
        <f>SUMIFS('Transaction List - Int Report 1'!$M$10:$M$115,'Transaction List - Int Report 1'!$D$10:$D$115,'Budget &amp; Fin Report'!K$9,'Transaction List - Int Report 1'!$B$10:$B$115,'Budget &amp; Fin Report'!$B19)</f>
        <v>0</v>
      </c>
      <c r="L19" s="94">
        <f>SUMIFS('Transaction List - Int Report 1'!$M$10:$M$115,'Transaction List - Int Report 1'!$D$10:$D$115,'Budget &amp; Fin Report'!L$9,'Transaction List - Int Report 1'!$B$10:$B$115,'Budget &amp; Fin Report'!$B19)</f>
        <v>0</v>
      </c>
      <c r="M19" s="149">
        <f>SUMIFS('Transaction List - Int Report 1'!$M$10:$M$115,'Transaction List - Int Report 1'!$D$10:$D$115,'Budget &amp; Fin Report'!M$9,'Transaction List - Int Report 1'!$B$10:$B$115,'Budget &amp; Fin Report'!$B19)</f>
        <v>0</v>
      </c>
      <c r="N19" s="149">
        <f>SUMIFS('Transaction List - Int Report 1'!$M$10:$M$115,'Transaction List - Int Report 1'!$D$10:$D$115,'Budget &amp; Fin Report'!N$9,'Transaction List - Int Report 1'!$B$10:$B$115,'Budget &amp; Fin Report'!$B19)</f>
        <v>0</v>
      </c>
      <c r="O19" s="149">
        <f>SUMIFS('Transaction List - Int Report 1'!$M$10:$M$115,'Transaction List - Int Report 1'!$D$10:$D$115,'Budget &amp; Fin Report'!O$9,'Transaction List - Int Report 1'!$B$10:$B$115,'Budget &amp; Fin Report'!$B19)</f>
        <v>0</v>
      </c>
      <c r="P19" s="94">
        <f>SUMIFS('Transaction List - Int Report 1'!$M$10:$M$115,'Transaction List - Int Report 1'!$D$10:$D$115,'Budget &amp; Fin Report'!P$9,'Transaction List - Int Report 1'!$B$10:$B$115,'Budget &amp; Fin Report'!$B19)</f>
        <v>0</v>
      </c>
      <c r="Q19" s="94">
        <f t="shared" si="4"/>
        <v>0</v>
      </c>
      <c r="R19" s="194" t="e">
        <f t="shared" si="5"/>
        <v>#DIV/0!</v>
      </c>
      <c r="T19" s="93">
        <f>SUMIFS('Transaction List - Int Report 2'!$M$10:$M$115,'Transaction List - Int Report 2'!$D$10:$D$115,'Budget &amp; Fin Report'!T$9,'Transaction List - Int Report 2'!$B$10:$B$115,'Budget &amp; Fin Report'!$B19)</f>
        <v>0</v>
      </c>
      <c r="U19" s="94">
        <f>SUMIFS('Transaction List - Int Report 2'!$M$10:$M$115,'Transaction List - Int Report 2'!$D$10:$D$115,'Budget &amp; Fin Report'!U$9,'Transaction List - Int Report 2'!$B$10:$B$115,'Budget &amp; Fin Report'!$B19)</f>
        <v>0</v>
      </c>
      <c r="V19" s="149">
        <f>SUMIFS('Transaction List - Int Report 2'!$M$10:$M$115,'Transaction List - Int Report 2'!$D$10:$D$115,'Budget &amp; Fin Report'!V$9,'Transaction List - Int Report 2'!$B$10:$B$115,'Budget &amp; Fin Report'!$B19)</f>
        <v>0</v>
      </c>
      <c r="W19" s="149">
        <f>SUMIFS('Transaction List - Int Report 2'!$M$10:$M$115,'Transaction List - Int Report 2'!$D$10:$D$115,'Budget &amp; Fin Report'!W$9,'Transaction List - Int Report 2'!$B$10:$B$115,'Budget &amp; Fin Report'!$B19)</f>
        <v>0</v>
      </c>
      <c r="X19" s="149">
        <f>SUMIFS('Transaction List - Int Report 2'!$M$10:$M$115,'Transaction List - Int Report 2'!$D$10:$D$115,'Budget &amp; Fin Report'!X$9,'Transaction List - Int Report 2'!$B$10:$B$115,'Budget &amp; Fin Report'!$B19)</f>
        <v>0</v>
      </c>
      <c r="Y19" s="94">
        <f>SUMIFS('Transaction List - Int Report 2'!$M$10:$M$115,'Transaction List - Int Report 2'!$D$10:$D$115,'Budget &amp; Fin Report'!Y$9,'Transaction List - Int Report 2'!$B$10:$B$115,'Budget &amp; Fin Report'!$B19)</f>
        <v>0</v>
      </c>
      <c r="Z19" s="94">
        <f t="shared" si="6"/>
        <v>0</v>
      </c>
      <c r="AA19" s="192" t="e">
        <f t="shared" si="7"/>
        <v>#DIV/0!</v>
      </c>
      <c r="AC19" s="93">
        <f>SUMIFS('Transaction List - Final Report'!$M$10:$M$115,'Transaction List - Final Report'!$D$10:$D$115,'Budget &amp; Fin Report'!AC$9,'Transaction List - Final Report'!$B$10:$B$115,'Budget &amp; Fin Report'!$B19)</f>
        <v>0</v>
      </c>
      <c r="AD19" s="94">
        <f>SUMIFS('Transaction List - Final Report'!$M$10:$M$115,'Transaction List - Final Report'!$D$10:$D$115,'Budget &amp; Fin Report'!AD$9,'Transaction List - Final Report'!$B$10:$B$115,'Budget &amp; Fin Report'!$B19)</f>
        <v>0</v>
      </c>
      <c r="AE19" s="149">
        <f>SUMIFS('Transaction List - Final Report'!$M$10:$M$115,'Transaction List - Final Report'!$D$10:$D$115,'Budget &amp; Fin Report'!AE$9,'Transaction List - Final Report'!$B$10:$B$115,'Budget &amp; Fin Report'!$B19)</f>
        <v>0</v>
      </c>
      <c r="AF19" s="149">
        <f>SUMIFS('Transaction List - Final Report'!$M$10:$M$115,'Transaction List - Final Report'!$D$10:$D$115,'Budget &amp; Fin Report'!AF$9,'Transaction List - Final Report'!$B$10:$B$115,'Budget &amp; Fin Report'!$B19)</f>
        <v>0</v>
      </c>
      <c r="AG19" s="149">
        <f>SUMIFS('Transaction List - Final Report'!$M$10:$M$115,'Transaction List - Final Report'!$D$10:$D$115,'Budget &amp; Fin Report'!AG$9,'Transaction List - Final Report'!$B$10:$B$115,'Budget &amp; Fin Report'!$B19)</f>
        <v>0</v>
      </c>
      <c r="AH19" s="94">
        <f>SUMIFS('Transaction List - Final Report'!$M$10:$M$115,'Transaction List - Final Report'!$D$10:$D$115,'Budget &amp; Fin Report'!AH$9,'Transaction List - Final Report'!$B$10:$B$115,'Budget &amp; Fin Report'!$B19)</f>
        <v>0</v>
      </c>
      <c r="AI19" s="94">
        <f t="shared" si="8"/>
        <v>0</v>
      </c>
      <c r="AJ19" s="194" t="e">
        <f t="shared" si="9"/>
        <v>#DIV/0!</v>
      </c>
    </row>
    <row r="20" spans="1:36" ht="15">
      <c r="B20" s="225" t="s">
        <v>167</v>
      </c>
      <c r="C20" s="226"/>
      <c r="D20" s="227"/>
      <c r="E20" s="227"/>
      <c r="F20" s="228"/>
      <c r="G20" s="227"/>
      <c r="H20" s="229"/>
      <c r="I20" s="152">
        <f t="shared" ref="I20" si="11">E20*F20*G20*H20</f>
        <v>0</v>
      </c>
      <c r="J20" s="141"/>
      <c r="K20" s="93">
        <f>SUMIFS('Transaction List - Int Report 1'!$M$10:$M$115,'Transaction List - Int Report 1'!$D$10:$D$115,'Budget &amp; Fin Report'!K$9,'Transaction List - Int Report 1'!$B$10:$B$115,'Budget &amp; Fin Report'!$B20)</f>
        <v>0</v>
      </c>
      <c r="L20" s="94">
        <f>SUMIFS('Transaction List - Int Report 1'!$M$10:$M$115,'Transaction List - Int Report 1'!$D$10:$D$115,'Budget &amp; Fin Report'!L$9,'Transaction List - Int Report 1'!$B$10:$B$115,'Budget &amp; Fin Report'!$B20)</f>
        <v>0</v>
      </c>
      <c r="M20" s="149">
        <f>SUMIFS('Transaction List - Int Report 1'!$M$10:$M$115,'Transaction List - Int Report 1'!$D$10:$D$115,'Budget &amp; Fin Report'!M$9,'Transaction List - Int Report 1'!$B$10:$B$115,'Budget &amp; Fin Report'!$B20)</f>
        <v>0</v>
      </c>
      <c r="N20" s="149">
        <f>SUMIFS('Transaction List - Int Report 1'!$M$10:$M$115,'Transaction List - Int Report 1'!$D$10:$D$115,'Budget &amp; Fin Report'!N$9,'Transaction List - Int Report 1'!$B$10:$B$115,'Budget &amp; Fin Report'!$B20)</f>
        <v>0</v>
      </c>
      <c r="O20" s="149">
        <f>SUMIFS('Transaction List - Int Report 1'!$M$10:$M$115,'Transaction List - Int Report 1'!$D$10:$D$115,'Budget &amp; Fin Report'!O$9,'Transaction List - Int Report 1'!$B$10:$B$115,'Budget &amp; Fin Report'!$B20)</f>
        <v>0</v>
      </c>
      <c r="P20" s="94">
        <f>SUMIFS('Transaction List - Int Report 1'!$M$10:$M$115,'Transaction List - Int Report 1'!$D$10:$D$115,'Budget &amp; Fin Report'!P$9,'Transaction List - Int Report 1'!$B$10:$B$115,'Budget &amp; Fin Report'!$B20)</f>
        <v>0</v>
      </c>
      <c r="Q20" s="94">
        <f t="shared" si="4"/>
        <v>0</v>
      </c>
      <c r="R20" s="194" t="e">
        <f t="shared" si="5"/>
        <v>#DIV/0!</v>
      </c>
      <c r="T20" s="93">
        <f>SUMIFS('Transaction List - Int Report 2'!$M$10:$M$115,'Transaction List - Int Report 2'!$D$10:$D$115,'Budget &amp; Fin Report'!T$9,'Transaction List - Int Report 2'!$B$10:$B$115,'Budget &amp; Fin Report'!$B20)</f>
        <v>0</v>
      </c>
      <c r="U20" s="94">
        <f>SUMIFS('Transaction List - Int Report 2'!$M$10:$M$115,'Transaction List - Int Report 2'!$D$10:$D$115,'Budget &amp; Fin Report'!U$9,'Transaction List - Int Report 2'!$B$10:$B$115,'Budget &amp; Fin Report'!$B20)</f>
        <v>0</v>
      </c>
      <c r="V20" s="149">
        <f>SUMIFS('Transaction List - Int Report 2'!$M$10:$M$115,'Transaction List - Int Report 2'!$D$10:$D$115,'Budget &amp; Fin Report'!V$9,'Transaction List - Int Report 2'!$B$10:$B$115,'Budget &amp; Fin Report'!$B20)</f>
        <v>0</v>
      </c>
      <c r="W20" s="149">
        <f>SUMIFS('Transaction List - Int Report 2'!$M$10:$M$115,'Transaction List - Int Report 2'!$D$10:$D$115,'Budget &amp; Fin Report'!W$9,'Transaction List - Int Report 2'!$B$10:$B$115,'Budget &amp; Fin Report'!$B20)</f>
        <v>0</v>
      </c>
      <c r="X20" s="149">
        <f>SUMIFS('Transaction List - Int Report 2'!$M$10:$M$115,'Transaction List - Int Report 2'!$D$10:$D$115,'Budget &amp; Fin Report'!X$9,'Transaction List - Int Report 2'!$B$10:$B$115,'Budget &amp; Fin Report'!$B20)</f>
        <v>0</v>
      </c>
      <c r="Y20" s="94">
        <f>SUMIFS('Transaction List - Int Report 2'!$M$10:$M$115,'Transaction List - Int Report 2'!$D$10:$D$115,'Budget &amp; Fin Report'!Y$9,'Transaction List - Int Report 2'!$B$10:$B$115,'Budget &amp; Fin Report'!$B20)</f>
        <v>0</v>
      </c>
      <c r="Z20" s="94">
        <f t="shared" si="6"/>
        <v>0</v>
      </c>
      <c r="AA20" s="192" t="e">
        <f t="shared" si="7"/>
        <v>#DIV/0!</v>
      </c>
      <c r="AC20" s="93">
        <f>SUMIFS('Transaction List - Final Report'!$M$10:$M$115,'Transaction List - Final Report'!$D$10:$D$115,'Budget &amp; Fin Report'!AC$9,'Transaction List - Final Report'!$B$10:$B$115,'Budget &amp; Fin Report'!$B20)</f>
        <v>0</v>
      </c>
      <c r="AD20" s="94">
        <f>SUMIFS('Transaction List - Final Report'!$M$10:$M$115,'Transaction List - Final Report'!$D$10:$D$115,'Budget &amp; Fin Report'!AD$9,'Transaction List - Final Report'!$B$10:$B$115,'Budget &amp; Fin Report'!$B20)</f>
        <v>0</v>
      </c>
      <c r="AE20" s="149">
        <f>SUMIFS('Transaction List - Final Report'!$M$10:$M$115,'Transaction List - Final Report'!$D$10:$D$115,'Budget &amp; Fin Report'!AE$9,'Transaction List - Final Report'!$B$10:$B$115,'Budget &amp; Fin Report'!$B20)</f>
        <v>0</v>
      </c>
      <c r="AF20" s="149">
        <f>SUMIFS('Transaction List - Final Report'!$M$10:$M$115,'Transaction List - Final Report'!$D$10:$D$115,'Budget &amp; Fin Report'!AF$9,'Transaction List - Final Report'!$B$10:$B$115,'Budget &amp; Fin Report'!$B20)</f>
        <v>0</v>
      </c>
      <c r="AG20" s="149">
        <f>SUMIFS('Transaction List - Final Report'!$M$10:$M$115,'Transaction List - Final Report'!$D$10:$D$115,'Budget &amp; Fin Report'!AG$9,'Transaction List - Final Report'!$B$10:$B$115,'Budget &amp; Fin Report'!$B20)</f>
        <v>0</v>
      </c>
      <c r="AH20" s="94">
        <f>SUMIFS('Transaction List - Final Report'!$M$10:$M$115,'Transaction List - Final Report'!$D$10:$D$115,'Budget &amp; Fin Report'!AH$9,'Transaction List - Final Report'!$B$10:$B$115,'Budget &amp; Fin Report'!$B20)</f>
        <v>0</v>
      </c>
      <c r="AI20" s="94">
        <f t="shared" si="8"/>
        <v>0</v>
      </c>
      <c r="AJ20" s="194" t="e">
        <f t="shared" si="9"/>
        <v>#DIV/0!</v>
      </c>
    </row>
    <row r="21" spans="1:36" ht="15">
      <c r="B21" s="225" t="s">
        <v>168</v>
      </c>
      <c r="C21" s="226"/>
      <c r="D21" s="227"/>
      <c r="E21" s="227"/>
      <c r="F21" s="228"/>
      <c r="G21" s="227"/>
      <c r="H21" s="229"/>
      <c r="I21" s="152">
        <f t="shared" ref="I21:I24" si="12">E21*F21*G21*H21</f>
        <v>0</v>
      </c>
      <c r="J21" s="141"/>
      <c r="K21" s="93">
        <f>SUMIFS('Transaction List - Int Report 1'!$M$10:$M$115,'Transaction List - Int Report 1'!$D$10:$D$115,'Budget &amp; Fin Report'!K$9,'Transaction List - Int Report 1'!$B$10:$B$115,'Budget &amp; Fin Report'!$B21)</f>
        <v>0</v>
      </c>
      <c r="L21" s="94">
        <f>SUMIFS('Transaction List - Int Report 1'!$M$10:$M$115,'Transaction List - Int Report 1'!$D$10:$D$115,'Budget &amp; Fin Report'!L$9,'Transaction List - Int Report 1'!$B$10:$B$115,'Budget &amp; Fin Report'!$B21)</f>
        <v>0</v>
      </c>
      <c r="M21" s="149">
        <f>SUMIFS('Transaction List - Int Report 1'!$M$10:$M$115,'Transaction List - Int Report 1'!$D$10:$D$115,'Budget &amp; Fin Report'!M$9,'Transaction List - Int Report 1'!$B$10:$B$115,'Budget &amp; Fin Report'!$B21)</f>
        <v>0</v>
      </c>
      <c r="N21" s="149">
        <f>SUMIFS('Transaction List - Int Report 1'!$M$10:$M$115,'Transaction List - Int Report 1'!$D$10:$D$115,'Budget &amp; Fin Report'!N$9,'Transaction List - Int Report 1'!$B$10:$B$115,'Budget &amp; Fin Report'!$B21)</f>
        <v>0</v>
      </c>
      <c r="O21" s="149">
        <f>SUMIFS('Transaction List - Int Report 1'!$M$10:$M$115,'Transaction List - Int Report 1'!$D$10:$D$115,'Budget &amp; Fin Report'!O$9,'Transaction List - Int Report 1'!$B$10:$B$115,'Budget &amp; Fin Report'!$B21)</f>
        <v>0</v>
      </c>
      <c r="P21" s="94">
        <f>SUMIFS('Transaction List - Int Report 1'!$M$10:$M$115,'Transaction List - Int Report 1'!$D$10:$D$115,'Budget &amp; Fin Report'!P$9,'Transaction List - Int Report 1'!$B$10:$B$115,'Budget &amp; Fin Report'!$B21)</f>
        <v>0</v>
      </c>
      <c r="Q21" s="94">
        <f>SUM(K21:P21)</f>
        <v>0</v>
      </c>
      <c r="R21" s="193" t="e">
        <f t="shared" ref="R21:R24" si="13">Q21/I21</f>
        <v>#DIV/0!</v>
      </c>
      <c r="T21" s="93">
        <f>SUMIFS('Transaction List - Int Report 2'!$M$10:$M$115,'Transaction List - Int Report 2'!$D$10:$D$115,'Budget &amp; Fin Report'!T$9,'Transaction List - Int Report 2'!$B$10:$B$115,'Budget &amp; Fin Report'!$B21)</f>
        <v>0</v>
      </c>
      <c r="U21" s="94">
        <f>SUMIFS('Transaction List - Int Report 2'!$M$10:$M$115,'Transaction List - Int Report 2'!$D$10:$D$115,'Budget &amp; Fin Report'!U$9,'Transaction List - Int Report 2'!$B$10:$B$115,'Budget &amp; Fin Report'!$B21)</f>
        <v>0</v>
      </c>
      <c r="V21" s="149">
        <f>SUMIFS('Transaction List - Int Report 2'!$M$10:$M$115,'Transaction List - Int Report 2'!$D$10:$D$115,'Budget &amp; Fin Report'!V$9,'Transaction List - Int Report 2'!$B$10:$B$115,'Budget &amp; Fin Report'!$B21)</f>
        <v>0</v>
      </c>
      <c r="W21" s="149">
        <f>SUMIFS('Transaction List - Int Report 2'!$M$10:$M$115,'Transaction List - Int Report 2'!$D$10:$D$115,'Budget &amp; Fin Report'!W$9,'Transaction List - Int Report 2'!$B$10:$B$115,'Budget &amp; Fin Report'!$B21)</f>
        <v>0</v>
      </c>
      <c r="X21" s="149">
        <f>SUMIFS('Transaction List - Int Report 2'!$M$10:$M$115,'Transaction List - Int Report 2'!$D$10:$D$115,'Budget &amp; Fin Report'!X$9,'Transaction List - Int Report 2'!$B$10:$B$115,'Budget &amp; Fin Report'!$B21)</f>
        <v>0</v>
      </c>
      <c r="Y21" s="94">
        <f>SUMIFS('Transaction List - Int Report 2'!$M$10:$M$115,'Transaction List - Int Report 2'!$D$10:$D$115,'Budget &amp; Fin Report'!Y$9,'Transaction List - Int Report 2'!$B$10:$B$115,'Budget &amp; Fin Report'!$B21)</f>
        <v>0</v>
      </c>
      <c r="Z21" s="94">
        <f>SUM(T21:Y21)</f>
        <v>0</v>
      </c>
      <c r="AA21" s="192" t="e">
        <f t="shared" si="7"/>
        <v>#DIV/0!</v>
      </c>
      <c r="AC21" s="93">
        <f>SUMIFS('Transaction List - Final Report'!$M$10:$M$115,'Transaction List - Final Report'!$D$10:$D$115,'Budget &amp; Fin Report'!AC$9,'Transaction List - Final Report'!$B$10:$B$115,'Budget &amp; Fin Report'!$B21)</f>
        <v>0</v>
      </c>
      <c r="AD21" s="94">
        <f>SUMIFS('Transaction List - Final Report'!$M$10:$M$115,'Transaction List - Final Report'!$D$10:$D$115,'Budget &amp; Fin Report'!AD$9,'Transaction List - Final Report'!$B$10:$B$115,'Budget &amp; Fin Report'!$B21)</f>
        <v>0</v>
      </c>
      <c r="AE21" s="149">
        <f>SUMIFS('Transaction List - Final Report'!$M$10:$M$115,'Transaction List - Final Report'!$D$10:$D$115,'Budget &amp; Fin Report'!AE$9,'Transaction List - Final Report'!$B$10:$B$115,'Budget &amp; Fin Report'!$B21)</f>
        <v>0</v>
      </c>
      <c r="AF21" s="149">
        <f>SUMIFS('Transaction List - Final Report'!$M$10:$M$115,'Transaction List - Final Report'!$D$10:$D$115,'Budget &amp; Fin Report'!AF$9,'Transaction List - Final Report'!$B$10:$B$115,'Budget &amp; Fin Report'!$B21)</f>
        <v>0</v>
      </c>
      <c r="AG21" s="149">
        <f>SUMIFS('Transaction List - Final Report'!$M$10:$M$115,'Transaction List - Final Report'!$D$10:$D$115,'Budget &amp; Fin Report'!AG$9,'Transaction List - Final Report'!$B$10:$B$115,'Budget &amp; Fin Report'!$B21)</f>
        <v>0</v>
      </c>
      <c r="AH21" s="94">
        <f>SUMIFS('Transaction List - Final Report'!$M$10:$M$115,'Transaction List - Final Report'!$D$10:$D$115,'Budget &amp; Fin Report'!AH$9,'Transaction List - Final Report'!$B$10:$B$115,'Budget &amp; Fin Report'!$B21)</f>
        <v>0</v>
      </c>
      <c r="AI21" s="94">
        <f>SUM(AC21:AH21)</f>
        <v>0</v>
      </c>
      <c r="AJ21" s="193" t="e">
        <f t="shared" si="9"/>
        <v>#DIV/0!</v>
      </c>
    </row>
    <row r="22" spans="1:36" ht="15">
      <c r="B22" s="225" t="s">
        <v>169</v>
      </c>
      <c r="C22" s="226"/>
      <c r="D22" s="227"/>
      <c r="E22" s="227"/>
      <c r="F22" s="228"/>
      <c r="G22" s="227"/>
      <c r="H22" s="229"/>
      <c r="I22" s="152">
        <f t="shared" si="12"/>
        <v>0</v>
      </c>
      <c r="J22" s="141"/>
      <c r="K22" s="93">
        <f>SUMIFS('Transaction List - Int Report 1'!$M$10:$M$115,'Transaction List - Int Report 1'!$D$10:$D$115,'Budget &amp; Fin Report'!K$9,'Transaction List - Int Report 1'!$B$10:$B$115,'Budget &amp; Fin Report'!$B22)</f>
        <v>0</v>
      </c>
      <c r="L22" s="94">
        <f>SUMIFS('Transaction List - Int Report 1'!$M$10:$M$115,'Transaction List - Int Report 1'!$D$10:$D$115,'Budget &amp; Fin Report'!L$9,'Transaction List - Int Report 1'!$B$10:$B$115,'Budget &amp; Fin Report'!$B22)</f>
        <v>0</v>
      </c>
      <c r="M22" s="149">
        <f>SUMIFS('Transaction List - Int Report 1'!$M$10:$M$115,'Transaction List - Int Report 1'!$D$10:$D$115,'Budget &amp; Fin Report'!M$9,'Transaction List - Int Report 1'!$B$10:$B$115,'Budget &amp; Fin Report'!$B22)</f>
        <v>0</v>
      </c>
      <c r="N22" s="149">
        <f>SUMIFS('Transaction List - Int Report 1'!$M$10:$M$115,'Transaction List - Int Report 1'!$D$10:$D$115,'Budget &amp; Fin Report'!N$9,'Transaction List - Int Report 1'!$B$10:$B$115,'Budget &amp; Fin Report'!$B22)</f>
        <v>0</v>
      </c>
      <c r="O22" s="149">
        <f>SUMIFS('Transaction List - Int Report 1'!$M$10:$M$115,'Transaction List - Int Report 1'!$D$10:$D$115,'Budget &amp; Fin Report'!O$9,'Transaction List - Int Report 1'!$B$10:$B$115,'Budget &amp; Fin Report'!$B22)</f>
        <v>0</v>
      </c>
      <c r="P22" s="94">
        <f>SUMIFS('Transaction List - Int Report 1'!$M$10:$M$115,'Transaction List - Int Report 1'!$D$10:$D$115,'Budget &amp; Fin Report'!P$9,'Transaction List - Int Report 1'!$B$10:$B$115,'Budget &amp; Fin Report'!$B22)</f>
        <v>0</v>
      </c>
      <c r="Q22" s="94">
        <f t="shared" ref="Q22:Q24" si="14">SUM(K22:P22)</f>
        <v>0</v>
      </c>
      <c r="R22" s="193" t="e">
        <f t="shared" si="13"/>
        <v>#DIV/0!</v>
      </c>
      <c r="T22" s="93">
        <f>SUMIFS('Transaction List - Int Report 2'!$M$10:$M$115,'Transaction List - Int Report 2'!$D$10:$D$115,'Budget &amp; Fin Report'!T$9,'Transaction List - Int Report 2'!$B$10:$B$115,'Budget &amp; Fin Report'!$B22)</f>
        <v>0</v>
      </c>
      <c r="U22" s="94">
        <f>SUMIFS('Transaction List - Int Report 2'!$M$10:$M$115,'Transaction List - Int Report 2'!$D$10:$D$115,'Budget &amp; Fin Report'!U$9,'Transaction List - Int Report 2'!$B$10:$B$115,'Budget &amp; Fin Report'!$B22)</f>
        <v>0</v>
      </c>
      <c r="V22" s="149">
        <f>SUMIFS('Transaction List - Int Report 2'!$M$10:$M$115,'Transaction List - Int Report 2'!$D$10:$D$115,'Budget &amp; Fin Report'!V$9,'Transaction List - Int Report 2'!$B$10:$B$115,'Budget &amp; Fin Report'!$B22)</f>
        <v>0</v>
      </c>
      <c r="W22" s="149">
        <f>SUMIFS('Transaction List - Int Report 2'!$M$10:$M$115,'Transaction List - Int Report 2'!$D$10:$D$115,'Budget &amp; Fin Report'!W$9,'Transaction List - Int Report 2'!$B$10:$B$115,'Budget &amp; Fin Report'!$B22)</f>
        <v>0</v>
      </c>
      <c r="X22" s="149">
        <f>SUMIFS('Transaction List - Int Report 2'!$M$10:$M$115,'Transaction List - Int Report 2'!$D$10:$D$115,'Budget &amp; Fin Report'!X$9,'Transaction List - Int Report 2'!$B$10:$B$115,'Budget &amp; Fin Report'!$B22)</f>
        <v>0</v>
      </c>
      <c r="Y22" s="94">
        <f>SUMIFS('Transaction List - Int Report 2'!$M$10:$M$115,'Transaction List - Int Report 2'!$D$10:$D$115,'Budget &amp; Fin Report'!Y$9,'Transaction List - Int Report 2'!$B$10:$B$115,'Budget &amp; Fin Report'!$B22)</f>
        <v>0</v>
      </c>
      <c r="Z22" s="94">
        <f t="shared" ref="Z22:Z24" si="15">SUM(T22:Y22)</f>
        <v>0</v>
      </c>
      <c r="AA22" s="192" t="e">
        <f t="shared" si="7"/>
        <v>#DIV/0!</v>
      </c>
      <c r="AC22" s="93">
        <f>SUMIFS('Transaction List - Final Report'!$M$10:$M$115,'Transaction List - Final Report'!$D$10:$D$115,'Budget &amp; Fin Report'!AC$9,'Transaction List - Final Report'!$B$10:$B$115,'Budget &amp; Fin Report'!$B22)</f>
        <v>0</v>
      </c>
      <c r="AD22" s="94">
        <f>SUMIFS('Transaction List - Final Report'!$M$10:$M$115,'Transaction List - Final Report'!$D$10:$D$115,'Budget &amp; Fin Report'!AD$9,'Transaction List - Final Report'!$B$10:$B$115,'Budget &amp; Fin Report'!$B22)</f>
        <v>0</v>
      </c>
      <c r="AE22" s="149">
        <f>SUMIFS('Transaction List - Final Report'!$M$10:$M$115,'Transaction List - Final Report'!$D$10:$D$115,'Budget &amp; Fin Report'!AE$9,'Transaction List - Final Report'!$B$10:$B$115,'Budget &amp; Fin Report'!$B22)</f>
        <v>0</v>
      </c>
      <c r="AF22" s="149">
        <f>SUMIFS('Transaction List - Final Report'!$M$10:$M$115,'Transaction List - Final Report'!$D$10:$D$115,'Budget &amp; Fin Report'!AF$9,'Transaction List - Final Report'!$B$10:$B$115,'Budget &amp; Fin Report'!$B22)</f>
        <v>0</v>
      </c>
      <c r="AG22" s="149">
        <f>SUMIFS('Transaction List - Final Report'!$M$10:$M$115,'Transaction List - Final Report'!$D$10:$D$115,'Budget &amp; Fin Report'!AG$9,'Transaction List - Final Report'!$B$10:$B$115,'Budget &amp; Fin Report'!$B22)</f>
        <v>0</v>
      </c>
      <c r="AH22" s="94">
        <f>SUMIFS('Transaction List - Final Report'!$M$10:$M$115,'Transaction List - Final Report'!$D$10:$D$115,'Budget &amp; Fin Report'!AH$9,'Transaction List - Final Report'!$B$10:$B$115,'Budget &amp; Fin Report'!$B22)</f>
        <v>0</v>
      </c>
      <c r="AI22" s="94">
        <f t="shared" ref="AI22:AI24" si="16">SUM(AC22:AH22)</f>
        <v>0</v>
      </c>
      <c r="AJ22" s="193" t="e">
        <f t="shared" si="9"/>
        <v>#DIV/0!</v>
      </c>
    </row>
    <row r="23" spans="1:36" ht="15">
      <c r="B23" s="225" t="s">
        <v>170</v>
      </c>
      <c r="C23" s="226"/>
      <c r="D23" s="227"/>
      <c r="E23" s="227"/>
      <c r="F23" s="228"/>
      <c r="G23" s="227"/>
      <c r="H23" s="229"/>
      <c r="I23" s="152">
        <f t="shared" si="12"/>
        <v>0</v>
      </c>
      <c r="J23" s="141"/>
      <c r="K23" s="93">
        <f>SUMIFS('Transaction List - Int Report 1'!$M$10:$M$115,'Transaction List - Int Report 1'!$D$10:$D$115,'Budget &amp; Fin Report'!K$9,'Transaction List - Int Report 1'!$B$10:$B$115,'Budget &amp; Fin Report'!$B23)</f>
        <v>0</v>
      </c>
      <c r="L23" s="94">
        <f>SUMIFS('Transaction List - Int Report 1'!$M$10:$M$115,'Transaction List - Int Report 1'!$D$10:$D$115,'Budget &amp; Fin Report'!L$9,'Transaction List - Int Report 1'!$B$10:$B$115,'Budget &amp; Fin Report'!$B23)</f>
        <v>0</v>
      </c>
      <c r="M23" s="149">
        <f>SUMIFS('Transaction List - Int Report 1'!$M$10:$M$115,'Transaction List - Int Report 1'!$D$10:$D$115,'Budget &amp; Fin Report'!M$9,'Transaction List - Int Report 1'!$B$10:$B$115,'Budget &amp; Fin Report'!$B23)</f>
        <v>0</v>
      </c>
      <c r="N23" s="149">
        <f>SUMIFS('Transaction List - Int Report 1'!$M$10:$M$115,'Transaction List - Int Report 1'!$D$10:$D$115,'Budget &amp; Fin Report'!N$9,'Transaction List - Int Report 1'!$B$10:$B$115,'Budget &amp; Fin Report'!$B23)</f>
        <v>0</v>
      </c>
      <c r="O23" s="149">
        <f>SUMIFS('Transaction List - Int Report 1'!$M$10:$M$115,'Transaction List - Int Report 1'!$D$10:$D$115,'Budget &amp; Fin Report'!O$9,'Transaction List - Int Report 1'!$B$10:$B$115,'Budget &amp; Fin Report'!$B23)</f>
        <v>0</v>
      </c>
      <c r="P23" s="94">
        <f>SUMIFS('Transaction List - Int Report 1'!$M$10:$M$115,'Transaction List - Int Report 1'!$D$10:$D$115,'Budget &amp; Fin Report'!P$9,'Transaction List - Int Report 1'!$B$10:$B$115,'Budget &amp; Fin Report'!$B23)</f>
        <v>0</v>
      </c>
      <c r="Q23" s="94">
        <f t="shared" si="14"/>
        <v>0</v>
      </c>
      <c r="R23" s="193" t="e">
        <f t="shared" si="13"/>
        <v>#DIV/0!</v>
      </c>
      <c r="T23" s="93">
        <f>SUMIFS('Transaction List - Int Report 2'!$M$10:$M$115,'Transaction List - Int Report 2'!$D$10:$D$115,'Budget &amp; Fin Report'!T$9,'Transaction List - Int Report 2'!$B$10:$B$115,'Budget &amp; Fin Report'!$B23)</f>
        <v>0</v>
      </c>
      <c r="U23" s="94">
        <f>SUMIFS('Transaction List - Int Report 2'!$M$10:$M$115,'Transaction List - Int Report 2'!$D$10:$D$115,'Budget &amp; Fin Report'!U$9,'Transaction List - Int Report 2'!$B$10:$B$115,'Budget &amp; Fin Report'!$B23)</f>
        <v>0</v>
      </c>
      <c r="V23" s="149">
        <f>SUMIFS('Transaction List - Int Report 2'!$M$10:$M$115,'Transaction List - Int Report 2'!$D$10:$D$115,'Budget &amp; Fin Report'!V$9,'Transaction List - Int Report 2'!$B$10:$B$115,'Budget &amp; Fin Report'!$B23)</f>
        <v>0</v>
      </c>
      <c r="W23" s="149">
        <f>SUMIFS('Transaction List - Int Report 2'!$M$10:$M$115,'Transaction List - Int Report 2'!$D$10:$D$115,'Budget &amp; Fin Report'!W$9,'Transaction List - Int Report 2'!$B$10:$B$115,'Budget &amp; Fin Report'!$B23)</f>
        <v>0</v>
      </c>
      <c r="X23" s="149">
        <f>SUMIFS('Transaction List - Int Report 2'!$M$10:$M$115,'Transaction List - Int Report 2'!$D$10:$D$115,'Budget &amp; Fin Report'!X$9,'Transaction List - Int Report 2'!$B$10:$B$115,'Budget &amp; Fin Report'!$B23)</f>
        <v>0</v>
      </c>
      <c r="Y23" s="94">
        <f>SUMIFS('Transaction List - Int Report 2'!$M$10:$M$115,'Transaction List - Int Report 2'!$D$10:$D$115,'Budget &amp; Fin Report'!Y$9,'Transaction List - Int Report 2'!$B$10:$B$115,'Budget &amp; Fin Report'!$B23)</f>
        <v>0</v>
      </c>
      <c r="Z23" s="94">
        <f t="shared" si="15"/>
        <v>0</v>
      </c>
      <c r="AA23" s="192" t="e">
        <f t="shared" si="7"/>
        <v>#DIV/0!</v>
      </c>
      <c r="AC23" s="93">
        <f>SUMIFS('Transaction List - Final Report'!$M$10:$M$115,'Transaction List - Final Report'!$D$10:$D$115,'Budget &amp; Fin Report'!AC$9,'Transaction List - Final Report'!$B$10:$B$115,'Budget &amp; Fin Report'!$B23)</f>
        <v>0</v>
      </c>
      <c r="AD23" s="94">
        <f>SUMIFS('Transaction List - Final Report'!$M$10:$M$115,'Transaction List - Final Report'!$D$10:$D$115,'Budget &amp; Fin Report'!AD$9,'Transaction List - Final Report'!$B$10:$B$115,'Budget &amp; Fin Report'!$B23)</f>
        <v>0</v>
      </c>
      <c r="AE23" s="149">
        <f>SUMIFS('Transaction List - Final Report'!$M$10:$M$115,'Transaction List - Final Report'!$D$10:$D$115,'Budget &amp; Fin Report'!AE$9,'Transaction List - Final Report'!$B$10:$B$115,'Budget &amp; Fin Report'!$B23)</f>
        <v>0</v>
      </c>
      <c r="AF23" s="149">
        <f>SUMIFS('Transaction List - Final Report'!$M$10:$M$115,'Transaction List - Final Report'!$D$10:$D$115,'Budget &amp; Fin Report'!AF$9,'Transaction List - Final Report'!$B$10:$B$115,'Budget &amp; Fin Report'!$B23)</f>
        <v>0</v>
      </c>
      <c r="AG23" s="149">
        <f>SUMIFS('Transaction List - Final Report'!$M$10:$M$115,'Transaction List - Final Report'!$D$10:$D$115,'Budget &amp; Fin Report'!AG$9,'Transaction List - Final Report'!$B$10:$B$115,'Budget &amp; Fin Report'!$B23)</f>
        <v>0</v>
      </c>
      <c r="AH23" s="94">
        <f>SUMIFS('Transaction List - Final Report'!$M$10:$M$115,'Transaction List - Final Report'!$D$10:$D$115,'Budget &amp; Fin Report'!AH$9,'Transaction List - Final Report'!$B$10:$B$115,'Budget &amp; Fin Report'!$B23)</f>
        <v>0</v>
      </c>
      <c r="AI23" s="94">
        <f t="shared" si="16"/>
        <v>0</v>
      </c>
      <c r="AJ23" s="193" t="e">
        <f t="shared" si="9"/>
        <v>#DIV/0!</v>
      </c>
    </row>
    <row r="24" spans="1:36" ht="15">
      <c r="B24" s="225" t="s">
        <v>171</v>
      </c>
      <c r="C24" s="226"/>
      <c r="D24" s="227"/>
      <c r="E24" s="227"/>
      <c r="F24" s="228"/>
      <c r="G24" s="227"/>
      <c r="H24" s="229"/>
      <c r="I24" s="152">
        <f t="shared" si="12"/>
        <v>0</v>
      </c>
      <c r="J24" s="141"/>
      <c r="K24" s="93">
        <f>SUMIFS('Transaction List - Int Report 1'!$M$10:$M$115,'Transaction List - Int Report 1'!$D$10:$D$115,'Budget &amp; Fin Report'!K$9,'Transaction List - Int Report 1'!$B$10:$B$115,'Budget &amp; Fin Report'!$B24)</f>
        <v>0</v>
      </c>
      <c r="L24" s="94">
        <f>SUMIFS('Transaction List - Int Report 1'!$M$10:$M$115,'Transaction List - Int Report 1'!$D$10:$D$115,'Budget &amp; Fin Report'!L$9,'Transaction List - Int Report 1'!$B$10:$B$115,'Budget &amp; Fin Report'!$B24)</f>
        <v>0</v>
      </c>
      <c r="M24" s="149">
        <f>SUMIFS('Transaction List - Int Report 1'!$M$10:$M$115,'Transaction List - Int Report 1'!$D$10:$D$115,'Budget &amp; Fin Report'!M$9,'Transaction List - Int Report 1'!$B$10:$B$115,'Budget &amp; Fin Report'!$B24)</f>
        <v>0</v>
      </c>
      <c r="N24" s="149">
        <f>SUMIFS('Transaction List - Int Report 1'!$M$10:$M$115,'Transaction List - Int Report 1'!$D$10:$D$115,'Budget &amp; Fin Report'!N$9,'Transaction List - Int Report 1'!$B$10:$B$115,'Budget &amp; Fin Report'!$B24)</f>
        <v>0</v>
      </c>
      <c r="O24" s="149">
        <f>SUMIFS('Transaction List - Int Report 1'!$M$10:$M$115,'Transaction List - Int Report 1'!$D$10:$D$115,'Budget &amp; Fin Report'!O$9,'Transaction List - Int Report 1'!$B$10:$B$115,'Budget &amp; Fin Report'!$B24)</f>
        <v>0</v>
      </c>
      <c r="P24" s="94">
        <f>SUMIFS('Transaction List - Int Report 1'!$M$10:$M$115,'Transaction List - Int Report 1'!$D$10:$D$115,'Budget &amp; Fin Report'!P$9,'Transaction List - Int Report 1'!$B$10:$B$115,'Budget &amp; Fin Report'!$B24)</f>
        <v>0</v>
      </c>
      <c r="Q24" s="94">
        <f t="shared" si="14"/>
        <v>0</v>
      </c>
      <c r="R24" s="193" t="e">
        <f t="shared" si="13"/>
        <v>#DIV/0!</v>
      </c>
      <c r="T24" s="93">
        <f>SUMIFS('Transaction List - Int Report 2'!$M$10:$M$115,'Transaction List - Int Report 2'!$D$10:$D$115,'Budget &amp; Fin Report'!T$9,'Transaction List - Int Report 2'!$B$10:$B$115,'Budget &amp; Fin Report'!$B24)</f>
        <v>0</v>
      </c>
      <c r="U24" s="94">
        <f>SUMIFS('Transaction List - Int Report 2'!$M$10:$M$115,'Transaction List - Int Report 2'!$D$10:$D$115,'Budget &amp; Fin Report'!U$9,'Transaction List - Int Report 2'!$B$10:$B$115,'Budget &amp; Fin Report'!$B24)</f>
        <v>0</v>
      </c>
      <c r="V24" s="149">
        <f>SUMIFS('Transaction List - Int Report 2'!$M$10:$M$115,'Transaction List - Int Report 2'!$D$10:$D$115,'Budget &amp; Fin Report'!V$9,'Transaction List - Int Report 2'!$B$10:$B$115,'Budget &amp; Fin Report'!$B24)</f>
        <v>0</v>
      </c>
      <c r="W24" s="149">
        <f>SUMIFS('Transaction List - Int Report 2'!$M$10:$M$115,'Transaction List - Int Report 2'!$D$10:$D$115,'Budget &amp; Fin Report'!W$9,'Transaction List - Int Report 2'!$B$10:$B$115,'Budget &amp; Fin Report'!$B24)</f>
        <v>0</v>
      </c>
      <c r="X24" s="149">
        <f>SUMIFS('Transaction List - Int Report 2'!$M$10:$M$115,'Transaction List - Int Report 2'!$D$10:$D$115,'Budget &amp; Fin Report'!X$9,'Transaction List - Int Report 2'!$B$10:$B$115,'Budget &amp; Fin Report'!$B24)</f>
        <v>0</v>
      </c>
      <c r="Y24" s="94">
        <f>SUMIFS('Transaction List - Int Report 2'!$M$10:$M$115,'Transaction List - Int Report 2'!$D$10:$D$115,'Budget &amp; Fin Report'!Y$9,'Transaction List - Int Report 2'!$B$10:$B$115,'Budget &amp; Fin Report'!$B24)</f>
        <v>0</v>
      </c>
      <c r="Z24" s="94">
        <f t="shared" si="15"/>
        <v>0</v>
      </c>
      <c r="AA24" s="192" t="e">
        <f t="shared" si="7"/>
        <v>#DIV/0!</v>
      </c>
      <c r="AC24" s="93">
        <f>SUMIFS('Transaction List - Final Report'!$M$10:$M$115,'Transaction List - Final Report'!$D$10:$D$115,'Budget &amp; Fin Report'!AC$9,'Transaction List - Final Report'!$B$10:$B$115,'Budget &amp; Fin Report'!$B24)</f>
        <v>0</v>
      </c>
      <c r="AD24" s="94">
        <f>SUMIFS('Transaction List - Final Report'!$M$10:$M$115,'Transaction List - Final Report'!$D$10:$D$115,'Budget &amp; Fin Report'!AD$9,'Transaction List - Final Report'!$B$10:$B$115,'Budget &amp; Fin Report'!$B24)</f>
        <v>0</v>
      </c>
      <c r="AE24" s="149">
        <f>SUMIFS('Transaction List - Final Report'!$M$10:$M$115,'Transaction List - Final Report'!$D$10:$D$115,'Budget &amp; Fin Report'!AE$9,'Transaction List - Final Report'!$B$10:$B$115,'Budget &amp; Fin Report'!$B24)</f>
        <v>0</v>
      </c>
      <c r="AF24" s="149">
        <f>SUMIFS('Transaction List - Final Report'!$M$10:$M$115,'Transaction List - Final Report'!$D$10:$D$115,'Budget &amp; Fin Report'!AF$9,'Transaction List - Final Report'!$B$10:$B$115,'Budget &amp; Fin Report'!$B24)</f>
        <v>0</v>
      </c>
      <c r="AG24" s="149">
        <f>SUMIFS('Transaction List - Final Report'!$M$10:$M$115,'Transaction List - Final Report'!$D$10:$D$115,'Budget &amp; Fin Report'!AG$9,'Transaction List - Final Report'!$B$10:$B$115,'Budget &amp; Fin Report'!$B24)</f>
        <v>0</v>
      </c>
      <c r="AH24" s="94">
        <f>SUMIFS('Transaction List - Final Report'!$M$10:$M$115,'Transaction List - Final Report'!$D$10:$D$115,'Budget &amp; Fin Report'!AH$9,'Transaction List - Final Report'!$B$10:$B$115,'Budget &amp; Fin Report'!$B24)</f>
        <v>0</v>
      </c>
      <c r="AI24" s="94">
        <f t="shared" si="16"/>
        <v>0</v>
      </c>
      <c r="AJ24" s="193" t="e">
        <f t="shared" si="9"/>
        <v>#DIV/0!</v>
      </c>
    </row>
    <row r="25" spans="1:36" ht="13.5" thickBot="1">
      <c r="B25" s="50"/>
      <c r="C25" s="51" t="s">
        <v>172</v>
      </c>
      <c r="D25" s="51"/>
      <c r="E25" s="52"/>
      <c r="F25" s="90"/>
      <c r="G25" s="52"/>
      <c r="H25" s="52"/>
      <c r="I25" s="154">
        <f>SUM(I10:I20,I21:I24)</f>
        <v>190000</v>
      </c>
      <c r="J25" s="144"/>
      <c r="K25" s="190" t="s">
        <v>172</v>
      </c>
      <c r="L25" s="195"/>
      <c r="M25" s="90"/>
      <c r="N25" s="90"/>
      <c r="O25" s="90"/>
      <c r="P25" s="52"/>
      <c r="Q25" s="154">
        <f>SUM(Q10:Q24)</f>
        <v>24000</v>
      </c>
      <c r="R25" s="91">
        <f>Q25/I25</f>
        <v>0.12631578947368421</v>
      </c>
      <c r="T25" s="190" t="s">
        <v>172</v>
      </c>
      <c r="U25" s="195"/>
      <c r="V25" s="90"/>
      <c r="W25" s="90"/>
      <c r="X25" s="90"/>
      <c r="Y25" s="52"/>
      <c r="Z25" s="154">
        <f>SUM(Z10:Z24)</f>
        <v>24000</v>
      </c>
      <c r="AA25" s="91">
        <f>Z25/I25</f>
        <v>0.12631578947368421</v>
      </c>
      <c r="AC25" s="190" t="s">
        <v>172</v>
      </c>
      <c r="AD25" s="195"/>
      <c r="AE25" s="90"/>
      <c r="AF25" s="90"/>
      <c r="AG25" s="90"/>
      <c r="AH25" s="52"/>
      <c r="AI25" s="154">
        <f>SUM(AI10:AI24)</f>
        <v>24000</v>
      </c>
      <c r="AJ25" s="91">
        <f t="shared" si="9"/>
        <v>0.12631578947368421</v>
      </c>
    </row>
    <row r="26" spans="1:36" ht="15.75">
      <c r="B26" s="53"/>
      <c r="C26" s="54" t="s">
        <v>173</v>
      </c>
      <c r="D26" s="54"/>
      <c r="E26" s="54"/>
      <c r="F26" s="54"/>
      <c r="G26" s="54"/>
      <c r="H26" s="54"/>
      <c r="I26" s="155"/>
      <c r="J26" s="145"/>
      <c r="K26" s="53" t="str">
        <f>C26</f>
        <v>B. Office Costs</v>
      </c>
      <c r="L26" s="54"/>
      <c r="M26" s="54"/>
      <c r="N26" s="54"/>
      <c r="O26" s="54"/>
      <c r="P26" s="54"/>
      <c r="Q26" s="54"/>
      <c r="R26" s="246"/>
      <c r="T26" s="53" t="str">
        <f>K26</f>
        <v>B. Office Costs</v>
      </c>
      <c r="U26" s="54"/>
      <c r="V26" s="54"/>
      <c r="W26" s="54"/>
      <c r="X26" s="54"/>
      <c r="Y26" s="54"/>
      <c r="Z26" s="54"/>
      <c r="AA26" s="246"/>
      <c r="AC26" s="53" t="str">
        <f>T26</f>
        <v>B. Office Costs</v>
      </c>
      <c r="AD26" s="54"/>
      <c r="AE26" s="54"/>
      <c r="AF26" s="54"/>
      <c r="AG26" s="54"/>
      <c r="AH26" s="54"/>
      <c r="AI26" s="54"/>
      <c r="AJ26" s="246"/>
    </row>
    <row r="27" spans="1:36" ht="15">
      <c r="B27" s="225" t="s">
        <v>174</v>
      </c>
      <c r="C27" s="226" t="s">
        <v>175</v>
      </c>
      <c r="D27" s="227" t="s">
        <v>154</v>
      </c>
      <c r="E27" s="227">
        <v>1</v>
      </c>
      <c r="F27" s="230">
        <v>4000</v>
      </c>
      <c r="G27" s="227">
        <v>10</v>
      </c>
      <c r="H27" s="229">
        <v>0.3</v>
      </c>
      <c r="I27" s="152">
        <f t="shared" ref="I27:I38" si="17">E27*F27*G27*H27</f>
        <v>12000</v>
      </c>
      <c r="J27" s="141"/>
      <c r="K27" s="93">
        <f>SUMIFS('Transaction List - Int Report 1'!$M$10:$M$115,'Transaction List - Int Report 1'!$D$10:$D$115,'Budget &amp; Fin Report'!K$9,'Transaction List - Int Report 1'!$B$10:$B$115,'Budget &amp; Fin Report'!$B27)</f>
        <v>0</v>
      </c>
      <c r="L27" s="94">
        <f>SUMIFS('Transaction List - Int Report 1'!$M$10:$M$115,'Transaction List - Int Report 1'!$D$10:$D$115,'Budget &amp; Fin Report'!L$9,'Transaction List - Int Report 1'!$B$10:$B$115,'Budget &amp; Fin Report'!$B27)</f>
        <v>100</v>
      </c>
      <c r="M27" s="149">
        <f>SUMIFS('Transaction List - Int Report 1'!$M$10:$M$115,'Transaction List - Int Report 1'!$D$10:$D$115,'Budget &amp; Fin Report'!M$9,'Transaction List - Int Report 1'!$B$10:$B$115,'Budget &amp; Fin Report'!$B27)</f>
        <v>0</v>
      </c>
      <c r="N27" s="149">
        <f>SUMIFS('Transaction List - Int Report 1'!$M$10:$M$115,'Transaction List - Int Report 1'!$D$10:$D$115,'Budget &amp; Fin Report'!N$9,'Transaction List - Int Report 1'!$B$10:$B$115,'Budget &amp; Fin Report'!$B27)</f>
        <v>0</v>
      </c>
      <c r="O27" s="149">
        <f>SUMIFS('Transaction List - Int Report 1'!$M$10:$M$115,'Transaction List - Int Report 1'!$D$10:$D$115,'Budget &amp; Fin Report'!O$9,'Transaction List - Int Report 1'!$B$10:$B$115,'Budget &amp; Fin Report'!$B27)</f>
        <v>0</v>
      </c>
      <c r="P27" s="94">
        <f>SUMIFS('Transaction List - Int Report 1'!$M$10:$M$115,'Transaction List - Int Report 1'!$D$10:$D$115,'Budget &amp; Fin Report'!P$9,'Transaction List - Int Report 1'!$B$10:$B$115,'Budget &amp; Fin Report'!$B27)</f>
        <v>5400</v>
      </c>
      <c r="Q27" s="94">
        <f>SUM(K27:P27)</f>
        <v>5500</v>
      </c>
      <c r="R27" s="194">
        <f t="shared" ref="R27:R39" si="18">Q27/I27</f>
        <v>0.45833333333333331</v>
      </c>
      <c r="T27" s="93">
        <f>SUMIFS('Transaction List - Int Report 2'!$M$10:$M$115,'Transaction List - Int Report 2'!$D$10:$D$115,'Budget &amp; Fin Report'!T$9,'Transaction List - Int Report 2'!$B$10:$B$115,'Budget &amp; Fin Report'!$B27)</f>
        <v>0</v>
      </c>
      <c r="U27" s="94">
        <f>SUMIFS('Transaction List - Int Report 2'!$M$10:$M$115,'Transaction List - Int Report 2'!$D$10:$D$115,'Budget &amp; Fin Report'!U$9,'Transaction List - Int Report 2'!$B$10:$B$115,'Budget &amp; Fin Report'!$B27)</f>
        <v>0</v>
      </c>
      <c r="V27" s="149">
        <f>SUMIFS('Transaction List - Int Report 2'!$M$10:$M$115,'Transaction List - Int Report 2'!$D$10:$D$115,'Budget &amp; Fin Report'!V$9,'Transaction List - Int Report 2'!$B$10:$B$115,'Budget &amp; Fin Report'!$B27)</f>
        <v>400</v>
      </c>
      <c r="W27" s="149">
        <f>SUMIFS('Transaction List - Int Report 2'!$M$10:$M$115,'Transaction List - Int Report 2'!$D$10:$D$115,'Budget &amp; Fin Report'!W$9,'Transaction List - Int Report 2'!$B$10:$B$115,'Budget &amp; Fin Report'!$B27)</f>
        <v>150</v>
      </c>
      <c r="X27" s="149">
        <f>SUMIFS('Transaction List - Int Report 2'!$M$10:$M$115,'Transaction List - Int Report 2'!$D$10:$D$115,'Budget &amp; Fin Report'!X$9,'Transaction List - Int Report 2'!$B$10:$B$115,'Budget &amp; Fin Report'!$B27)</f>
        <v>0</v>
      </c>
      <c r="Y27" s="94">
        <f>SUMIFS('Transaction List - Int Report 2'!$M$10:$M$115,'Transaction List - Int Report 2'!$D$10:$D$115,'Budget &amp; Fin Report'!Y$9,'Transaction List - Int Report 2'!$B$10:$B$115,'Budget &amp; Fin Report'!$B27)</f>
        <v>0</v>
      </c>
      <c r="Z27" s="94">
        <f>SUM(T27:Y27)</f>
        <v>550</v>
      </c>
      <c r="AA27" s="194">
        <f>Z27/I27</f>
        <v>4.583333333333333E-2</v>
      </c>
      <c r="AC27" s="93">
        <f>SUMIFS('Transaction List - Final Report'!$M$10:$M$115,'Transaction List - Final Report'!$D$10:$D$115,'Budget &amp; Fin Report'!AC$9,'Transaction List - Final Report'!$B$10:$B$115,'Budget &amp; Fin Report'!$B27)</f>
        <v>0</v>
      </c>
      <c r="AD27" s="94">
        <f>SUMIFS('Transaction List - Final Report'!$M$10:$M$115,'Transaction List - Final Report'!$D$10:$D$115,'Budget &amp; Fin Report'!AD$9,'Transaction List - Final Report'!$B$10:$B$115,'Budget &amp; Fin Report'!$B27)</f>
        <v>0</v>
      </c>
      <c r="AE27" s="149">
        <f>SUMIFS('Transaction List - Final Report'!$M$10:$M$115,'Transaction List - Final Report'!$D$10:$D$115,'Budget &amp; Fin Report'!AE$9,'Transaction List - Final Report'!$B$10:$B$115,'Budget &amp; Fin Report'!$B27)</f>
        <v>0</v>
      </c>
      <c r="AF27" s="149">
        <f>SUMIFS('Transaction List - Final Report'!$M$10:$M$115,'Transaction List - Final Report'!$D$10:$D$115,'Budget &amp; Fin Report'!AF$9,'Transaction List - Final Report'!$B$10:$B$115,'Budget &amp; Fin Report'!$B27)</f>
        <v>5400</v>
      </c>
      <c r="AG27" s="149">
        <f>SUMIFS('Transaction List - Final Report'!$M$10:$M$115,'Transaction List - Final Report'!$D$10:$D$115,'Budget &amp; Fin Report'!AG$9,'Transaction List - Final Report'!$B$10:$B$115,'Budget &amp; Fin Report'!$B27)</f>
        <v>0</v>
      </c>
      <c r="AH27" s="94">
        <f>SUMIFS('Transaction List - Final Report'!$M$10:$M$115,'Transaction List - Final Report'!$D$10:$D$115,'Budget &amp; Fin Report'!AH$9,'Transaction List - Final Report'!$B$10:$B$115,'Budget &amp; Fin Report'!$B27)</f>
        <v>100</v>
      </c>
      <c r="AI27" s="94">
        <f>SUM(AC27:AH27)</f>
        <v>5500</v>
      </c>
      <c r="AJ27" s="192">
        <f>AI27/I27</f>
        <v>0.45833333333333331</v>
      </c>
    </row>
    <row r="28" spans="1:36" ht="15">
      <c r="B28" s="225" t="s">
        <v>176</v>
      </c>
      <c r="C28" s="226" t="s">
        <v>175</v>
      </c>
      <c r="D28" s="227" t="s">
        <v>154</v>
      </c>
      <c r="E28" s="227">
        <v>1</v>
      </c>
      <c r="F28" s="230">
        <v>4000</v>
      </c>
      <c r="G28" s="227">
        <v>10</v>
      </c>
      <c r="H28" s="229">
        <v>0.3</v>
      </c>
      <c r="I28" s="156">
        <f t="shared" si="17"/>
        <v>12000</v>
      </c>
      <c r="J28" s="141"/>
      <c r="K28" s="93">
        <f>SUMIFS('Transaction List - Int Report 1'!$M$10:$M$115,'Transaction List - Int Report 1'!$D$10:$D$115,'Budget &amp; Fin Report'!K$9,'Transaction List - Int Report 1'!$B$10:$B$115,'Budget &amp; Fin Report'!$B28)</f>
        <v>0</v>
      </c>
      <c r="L28" s="94">
        <f>SUMIFS('Transaction List - Int Report 1'!$M$10:$M$115,'Transaction List - Int Report 1'!$D$10:$D$115,'Budget &amp; Fin Report'!L$9,'Transaction List - Int Report 1'!$B$10:$B$115,'Budget &amp; Fin Report'!$B28)</f>
        <v>345</v>
      </c>
      <c r="M28" s="149">
        <f>SUMIFS('Transaction List - Int Report 1'!$M$10:$M$115,'Transaction List - Int Report 1'!$D$10:$D$115,'Budget &amp; Fin Report'!M$9,'Transaction List - Int Report 1'!$B$10:$B$115,'Budget &amp; Fin Report'!$B28)</f>
        <v>0</v>
      </c>
      <c r="N28" s="149">
        <f>SUMIFS('Transaction List - Int Report 1'!$M$10:$M$115,'Transaction List - Int Report 1'!$D$10:$D$115,'Budget &amp; Fin Report'!N$9,'Transaction List - Int Report 1'!$B$10:$B$115,'Budget &amp; Fin Report'!$B28)</f>
        <v>0</v>
      </c>
      <c r="O28" s="149">
        <f>SUMIFS('Transaction List - Int Report 1'!$M$10:$M$115,'Transaction List - Int Report 1'!$D$10:$D$115,'Budget &amp; Fin Report'!O$9,'Transaction List - Int Report 1'!$B$10:$B$115,'Budget &amp; Fin Report'!$B28)</f>
        <v>0</v>
      </c>
      <c r="P28" s="94">
        <f>SUMIFS('Transaction List - Int Report 1'!$M$10:$M$115,'Transaction List - Int Report 1'!$D$10:$D$115,'Budget &amp; Fin Report'!P$9,'Transaction List - Int Report 1'!$B$10:$B$115,'Budget &amp; Fin Report'!$B28)</f>
        <v>0</v>
      </c>
      <c r="Q28" s="94">
        <f t="shared" ref="Q28:Q34" si="19">SUM(K28:P28)</f>
        <v>345</v>
      </c>
      <c r="R28" s="194">
        <f t="shared" si="18"/>
        <v>2.8750000000000001E-2</v>
      </c>
      <c r="T28" s="93">
        <f>SUMIFS('Transaction List - Int Report 2'!$M$10:$M$115,'Transaction List - Int Report 2'!$D$10:$D$115,'Budget &amp; Fin Report'!T$9,'Transaction List - Int Report 2'!$B$10:$B$115,'Budget &amp; Fin Report'!$B28)</f>
        <v>0</v>
      </c>
      <c r="U28" s="94">
        <f>SUMIFS('Transaction List - Int Report 2'!$M$10:$M$115,'Transaction List - Int Report 2'!$D$10:$D$115,'Budget &amp; Fin Report'!U$9,'Transaction List - Int Report 2'!$B$10:$B$115,'Budget &amp; Fin Report'!$B28)</f>
        <v>0</v>
      </c>
      <c r="V28" s="149">
        <f>SUMIFS('Transaction List - Int Report 2'!$M$10:$M$115,'Transaction List - Int Report 2'!$D$10:$D$115,'Budget &amp; Fin Report'!V$9,'Transaction List - Int Report 2'!$B$10:$B$115,'Budget &amp; Fin Report'!$B28)</f>
        <v>345</v>
      </c>
      <c r="W28" s="149">
        <f>SUMIFS('Transaction List - Int Report 2'!$M$10:$M$115,'Transaction List - Int Report 2'!$D$10:$D$115,'Budget &amp; Fin Report'!W$9,'Transaction List - Int Report 2'!$B$10:$B$115,'Budget &amp; Fin Report'!$B28)</f>
        <v>0</v>
      </c>
      <c r="X28" s="149">
        <f>SUMIFS('Transaction List - Int Report 2'!$M$10:$M$115,'Transaction List - Int Report 2'!$D$10:$D$115,'Budget &amp; Fin Report'!X$9,'Transaction List - Int Report 2'!$B$10:$B$115,'Budget &amp; Fin Report'!$B28)</f>
        <v>0</v>
      </c>
      <c r="Y28" s="94">
        <f>SUMIFS('Transaction List - Int Report 2'!$M$10:$M$115,'Transaction List - Int Report 2'!$D$10:$D$115,'Budget &amp; Fin Report'!Y$9,'Transaction List - Int Report 2'!$B$10:$B$115,'Budget &amp; Fin Report'!$B28)</f>
        <v>0</v>
      </c>
      <c r="Z28" s="94">
        <f t="shared" ref="Z28:Z34" si="20">SUM(T28:Y28)</f>
        <v>345</v>
      </c>
      <c r="AA28" s="194">
        <f t="shared" ref="AA28:AA38" si="21">Z28/I28</f>
        <v>2.8750000000000001E-2</v>
      </c>
      <c r="AC28" s="93">
        <f>SUMIFS('Transaction List - Final Report'!$M$10:$M$115,'Transaction List - Final Report'!$D$10:$D$115,'Budget &amp; Fin Report'!AC$9,'Transaction List - Final Report'!$B$10:$B$115,'Budget &amp; Fin Report'!$B28)</f>
        <v>0</v>
      </c>
      <c r="AD28" s="94">
        <f>SUMIFS('Transaction List - Final Report'!$M$10:$M$115,'Transaction List - Final Report'!$D$10:$D$115,'Budget &amp; Fin Report'!AD$9,'Transaction List - Final Report'!$B$10:$B$115,'Budget &amp; Fin Report'!$B28)</f>
        <v>0</v>
      </c>
      <c r="AE28" s="149">
        <f>SUMIFS('Transaction List - Final Report'!$M$10:$M$115,'Transaction List - Final Report'!$D$10:$D$115,'Budget &amp; Fin Report'!AE$9,'Transaction List - Final Report'!$B$10:$B$115,'Budget &amp; Fin Report'!$B28)</f>
        <v>0</v>
      </c>
      <c r="AF28" s="149">
        <f>SUMIFS('Transaction List - Final Report'!$M$10:$M$115,'Transaction List - Final Report'!$D$10:$D$115,'Budget &amp; Fin Report'!AF$9,'Transaction List - Final Report'!$B$10:$B$115,'Budget &amp; Fin Report'!$B28)</f>
        <v>345</v>
      </c>
      <c r="AG28" s="149">
        <f>SUMIFS('Transaction List - Final Report'!$M$10:$M$115,'Transaction List - Final Report'!$D$10:$D$115,'Budget &amp; Fin Report'!AG$9,'Transaction List - Final Report'!$B$10:$B$115,'Budget &amp; Fin Report'!$B28)</f>
        <v>0</v>
      </c>
      <c r="AH28" s="94">
        <f>SUMIFS('Transaction List - Final Report'!$M$10:$M$115,'Transaction List - Final Report'!$D$10:$D$115,'Budget &amp; Fin Report'!AH$9,'Transaction List - Final Report'!$B$10:$B$115,'Budget &amp; Fin Report'!$B28)</f>
        <v>0</v>
      </c>
      <c r="AI28" s="94">
        <f t="shared" ref="AI28:AI37" si="22">SUM(AC28:AH28)</f>
        <v>345</v>
      </c>
      <c r="AJ28" s="192">
        <f t="shared" ref="AJ28:AJ39" si="23">AI28/I28</f>
        <v>2.8750000000000001E-2</v>
      </c>
    </row>
    <row r="29" spans="1:36" ht="15">
      <c r="B29" s="225" t="s">
        <v>177</v>
      </c>
      <c r="C29" s="231" t="s">
        <v>175</v>
      </c>
      <c r="D29" s="232" t="s">
        <v>154</v>
      </c>
      <c r="E29" s="232">
        <v>1</v>
      </c>
      <c r="F29" s="233">
        <v>4000</v>
      </c>
      <c r="G29" s="232">
        <v>10</v>
      </c>
      <c r="H29" s="234">
        <v>0.3</v>
      </c>
      <c r="I29" s="156">
        <f t="shared" si="17"/>
        <v>12000</v>
      </c>
      <c r="J29" s="141"/>
      <c r="K29" s="93">
        <f>SUMIFS('Transaction List - Int Report 1'!$M$10:$M$115,'Transaction List - Int Report 1'!$D$10:$D$115,'Budget &amp; Fin Report'!K$9,'Transaction List - Int Report 1'!$B$10:$B$115,'Budget &amp; Fin Report'!$B29)</f>
        <v>0</v>
      </c>
      <c r="L29" s="94">
        <f>SUMIFS('Transaction List - Int Report 1'!$M$10:$M$115,'Transaction List - Int Report 1'!$D$10:$D$115,'Budget &amp; Fin Report'!L$9,'Transaction List - Int Report 1'!$B$10:$B$115,'Budget &amp; Fin Report'!$B29)</f>
        <v>0</v>
      </c>
      <c r="M29" s="149">
        <f>SUMIFS('Transaction List - Int Report 1'!$M$10:$M$115,'Transaction List - Int Report 1'!$D$10:$D$115,'Budget &amp; Fin Report'!M$9,'Transaction List - Int Report 1'!$B$10:$B$115,'Budget &amp; Fin Report'!$B29)</f>
        <v>6788</v>
      </c>
      <c r="N29" s="149">
        <f>SUMIFS('Transaction List - Int Report 1'!$M$10:$M$115,'Transaction List - Int Report 1'!$D$10:$D$115,'Budget &amp; Fin Report'!N$9,'Transaction List - Int Report 1'!$B$10:$B$115,'Budget &amp; Fin Report'!$B29)</f>
        <v>0</v>
      </c>
      <c r="O29" s="149">
        <f>SUMIFS('Transaction List - Int Report 1'!$M$10:$M$115,'Transaction List - Int Report 1'!$D$10:$D$115,'Budget &amp; Fin Report'!O$9,'Transaction List - Int Report 1'!$B$10:$B$115,'Budget &amp; Fin Report'!$B29)</f>
        <v>0</v>
      </c>
      <c r="P29" s="94">
        <f>SUMIFS('Transaction List - Int Report 1'!$M$10:$M$115,'Transaction List - Int Report 1'!$D$10:$D$115,'Budget &amp; Fin Report'!P$9,'Transaction List - Int Report 1'!$B$10:$B$115,'Budget &amp; Fin Report'!$B29)</f>
        <v>0</v>
      </c>
      <c r="Q29" s="94">
        <f t="shared" si="19"/>
        <v>6788</v>
      </c>
      <c r="R29" s="193">
        <f t="shared" si="18"/>
        <v>0.56566666666666665</v>
      </c>
      <c r="T29" s="93">
        <f>SUMIFS('Transaction List - Int Report 2'!$M$10:$M$115,'Transaction List - Int Report 2'!$D$10:$D$115,'Budget &amp; Fin Report'!T$9,'Transaction List - Int Report 2'!$B$10:$B$115,'Budget &amp; Fin Report'!$B29)</f>
        <v>0</v>
      </c>
      <c r="U29" s="94">
        <f>SUMIFS('Transaction List - Int Report 2'!$M$10:$M$115,'Transaction List - Int Report 2'!$D$10:$D$115,'Budget &amp; Fin Report'!U$9,'Transaction List - Int Report 2'!$B$10:$B$115,'Budget &amp; Fin Report'!$B29)</f>
        <v>6788</v>
      </c>
      <c r="V29" s="149">
        <f>SUMIFS('Transaction List - Int Report 2'!$M$10:$M$115,'Transaction List - Int Report 2'!$D$10:$D$115,'Budget &amp; Fin Report'!V$9,'Transaction List - Int Report 2'!$B$10:$B$115,'Budget &amp; Fin Report'!$B29)</f>
        <v>0</v>
      </c>
      <c r="W29" s="149">
        <f>SUMIFS('Transaction List - Int Report 2'!$M$10:$M$115,'Transaction List - Int Report 2'!$D$10:$D$115,'Budget &amp; Fin Report'!W$9,'Transaction List - Int Report 2'!$B$10:$B$115,'Budget &amp; Fin Report'!$B29)</f>
        <v>0</v>
      </c>
      <c r="X29" s="149">
        <f>SUMIFS('Transaction List - Int Report 2'!$M$10:$M$115,'Transaction List - Int Report 2'!$D$10:$D$115,'Budget &amp; Fin Report'!X$9,'Transaction List - Int Report 2'!$B$10:$B$115,'Budget &amp; Fin Report'!$B29)</f>
        <v>0</v>
      </c>
      <c r="Y29" s="94">
        <f>SUMIFS('Transaction List - Int Report 2'!$M$10:$M$115,'Transaction List - Int Report 2'!$D$10:$D$115,'Budget &amp; Fin Report'!Y$9,'Transaction List - Int Report 2'!$B$10:$B$115,'Budget &amp; Fin Report'!$B29)</f>
        <v>0</v>
      </c>
      <c r="Z29" s="94">
        <f t="shared" si="20"/>
        <v>6788</v>
      </c>
      <c r="AA29" s="194">
        <f t="shared" si="21"/>
        <v>0.56566666666666665</v>
      </c>
      <c r="AC29" s="93">
        <f>SUMIFS('Transaction List - Final Report'!$M$10:$M$115,'Transaction List - Final Report'!$D$10:$D$115,'Budget &amp; Fin Report'!AC$9,'Transaction List - Final Report'!$B$10:$B$115,'Budget &amp; Fin Report'!$B29)</f>
        <v>0</v>
      </c>
      <c r="AD29" s="94">
        <f>SUMIFS('Transaction List - Final Report'!$M$10:$M$115,'Transaction List - Final Report'!$D$10:$D$115,'Budget &amp; Fin Report'!AD$9,'Transaction List - Final Report'!$B$10:$B$115,'Budget &amp; Fin Report'!$B29)</f>
        <v>0</v>
      </c>
      <c r="AE29" s="149">
        <f>SUMIFS('Transaction List - Final Report'!$M$10:$M$115,'Transaction List - Final Report'!$D$10:$D$115,'Budget &amp; Fin Report'!AE$9,'Transaction List - Final Report'!$B$10:$B$115,'Budget &amp; Fin Report'!$B29)</f>
        <v>0</v>
      </c>
      <c r="AF29" s="149">
        <f>SUMIFS('Transaction List - Final Report'!$M$10:$M$115,'Transaction List - Final Report'!$D$10:$D$115,'Budget &amp; Fin Report'!AF$9,'Transaction List - Final Report'!$B$10:$B$115,'Budget &amp; Fin Report'!$B29)</f>
        <v>0</v>
      </c>
      <c r="AG29" s="149">
        <f>SUMIFS('Transaction List - Final Report'!$M$10:$M$115,'Transaction List - Final Report'!$D$10:$D$115,'Budget &amp; Fin Report'!AG$9,'Transaction List - Final Report'!$B$10:$B$115,'Budget &amp; Fin Report'!$B29)</f>
        <v>6788</v>
      </c>
      <c r="AH29" s="94">
        <f>SUMIFS('Transaction List - Final Report'!$M$10:$M$115,'Transaction List - Final Report'!$D$10:$D$115,'Budget &amp; Fin Report'!AH$9,'Transaction List - Final Report'!$B$10:$B$115,'Budget &amp; Fin Report'!$B29)</f>
        <v>0</v>
      </c>
      <c r="AI29" s="94">
        <f t="shared" si="22"/>
        <v>6788</v>
      </c>
      <c r="AJ29" s="192">
        <f t="shared" si="23"/>
        <v>0.56566666666666665</v>
      </c>
    </row>
    <row r="30" spans="1:36" ht="15">
      <c r="B30" s="225" t="s">
        <v>178</v>
      </c>
      <c r="C30" s="226" t="s">
        <v>175</v>
      </c>
      <c r="D30" s="227" t="s">
        <v>154</v>
      </c>
      <c r="E30" s="227">
        <v>1</v>
      </c>
      <c r="F30" s="230">
        <v>40000</v>
      </c>
      <c r="G30" s="227">
        <v>10</v>
      </c>
      <c r="H30" s="229">
        <v>0.3</v>
      </c>
      <c r="I30" s="156">
        <f t="shared" si="17"/>
        <v>120000</v>
      </c>
      <c r="J30" s="141"/>
      <c r="K30" s="93">
        <f>SUMIFS('Transaction List - Int Report 1'!$M$10:$M$115,'Transaction List - Int Report 1'!$D$10:$D$115,'Budget &amp; Fin Report'!K$9,'Transaction List - Int Report 1'!$B$10:$B$115,'Budget &amp; Fin Report'!$B30)</f>
        <v>0</v>
      </c>
      <c r="L30" s="94">
        <f>SUMIFS('Transaction List - Int Report 1'!$M$10:$M$115,'Transaction List - Int Report 1'!$D$10:$D$115,'Budget &amp; Fin Report'!L$9,'Transaction List - Int Report 1'!$B$10:$B$115,'Budget &amp; Fin Report'!$B30)</f>
        <v>0</v>
      </c>
      <c r="M30" s="149">
        <f>SUMIFS('Transaction List - Int Report 1'!$M$10:$M$115,'Transaction List - Int Report 1'!$D$10:$D$115,'Budget &amp; Fin Report'!M$9,'Transaction List - Int Report 1'!$B$10:$B$115,'Budget &amp; Fin Report'!$B30)</f>
        <v>0</v>
      </c>
      <c r="N30" s="149">
        <f>SUMIFS('Transaction List - Int Report 1'!$M$10:$M$115,'Transaction List - Int Report 1'!$D$10:$D$115,'Budget &amp; Fin Report'!N$9,'Transaction List - Int Report 1'!$B$10:$B$115,'Budget &amp; Fin Report'!$B30)</f>
        <v>0</v>
      </c>
      <c r="O30" s="149">
        <f>SUMIFS('Transaction List - Int Report 1'!$M$10:$M$115,'Transaction List - Int Report 1'!$D$10:$D$115,'Budget &amp; Fin Report'!O$9,'Transaction List - Int Report 1'!$B$10:$B$115,'Budget &amp; Fin Report'!$B30)</f>
        <v>0</v>
      </c>
      <c r="P30" s="94">
        <f>SUMIFS('Transaction List - Int Report 1'!$M$10:$M$115,'Transaction List - Int Report 1'!$D$10:$D$115,'Budget &amp; Fin Report'!P$9,'Transaction List - Int Report 1'!$B$10:$B$115,'Budget &amp; Fin Report'!$B30)</f>
        <v>0</v>
      </c>
      <c r="Q30" s="94">
        <f t="shared" si="19"/>
        <v>0</v>
      </c>
      <c r="R30" s="193">
        <f t="shared" si="18"/>
        <v>0</v>
      </c>
      <c r="T30" s="93">
        <f>SUMIFS('Transaction List - Int Report 2'!$M$10:$M$115,'Transaction List - Int Report 2'!$D$10:$D$115,'Budget &amp; Fin Report'!T$9,'Transaction List - Int Report 2'!$B$10:$B$115,'Budget &amp; Fin Report'!$B30)</f>
        <v>0</v>
      </c>
      <c r="U30" s="94">
        <f>SUMIFS('Transaction List - Int Report 2'!$M$10:$M$115,'Transaction List - Int Report 2'!$D$10:$D$115,'Budget &amp; Fin Report'!U$9,'Transaction List - Int Report 2'!$B$10:$B$115,'Budget &amp; Fin Report'!$B30)</f>
        <v>0</v>
      </c>
      <c r="V30" s="149">
        <f>SUMIFS('Transaction List - Int Report 2'!$M$10:$M$115,'Transaction List - Int Report 2'!$D$10:$D$115,'Budget &amp; Fin Report'!V$9,'Transaction List - Int Report 2'!$B$10:$B$115,'Budget &amp; Fin Report'!$B30)</f>
        <v>0</v>
      </c>
      <c r="W30" s="149">
        <f>SUMIFS('Transaction List - Int Report 2'!$M$10:$M$115,'Transaction List - Int Report 2'!$D$10:$D$115,'Budget &amp; Fin Report'!W$9,'Transaction List - Int Report 2'!$B$10:$B$115,'Budget &amp; Fin Report'!$B30)</f>
        <v>0</v>
      </c>
      <c r="X30" s="149">
        <f>SUMIFS('Transaction List - Int Report 2'!$M$10:$M$115,'Transaction List - Int Report 2'!$D$10:$D$115,'Budget &amp; Fin Report'!X$9,'Transaction List - Int Report 2'!$B$10:$B$115,'Budget &amp; Fin Report'!$B30)</f>
        <v>0</v>
      </c>
      <c r="Y30" s="94">
        <f>SUMIFS('Transaction List - Int Report 2'!$M$10:$M$115,'Transaction List - Int Report 2'!$D$10:$D$115,'Budget &amp; Fin Report'!Y$9,'Transaction List - Int Report 2'!$B$10:$B$115,'Budget &amp; Fin Report'!$B30)</f>
        <v>0</v>
      </c>
      <c r="Z30" s="94">
        <f t="shared" si="20"/>
        <v>0</v>
      </c>
      <c r="AA30" s="194">
        <f t="shared" si="21"/>
        <v>0</v>
      </c>
      <c r="AC30" s="93">
        <f>SUMIFS('Transaction List - Final Report'!$M$10:$M$115,'Transaction List - Final Report'!$D$10:$D$115,'Budget &amp; Fin Report'!AC$9,'Transaction List - Final Report'!$B$10:$B$115,'Budget &amp; Fin Report'!$B30)</f>
        <v>0</v>
      </c>
      <c r="AD30" s="94">
        <f>SUMIFS('Transaction List - Final Report'!$M$10:$M$115,'Transaction List - Final Report'!$D$10:$D$115,'Budget &amp; Fin Report'!AD$9,'Transaction List - Final Report'!$B$10:$B$115,'Budget &amp; Fin Report'!$B30)</f>
        <v>0</v>
      </c>
      <c r="AE30" s="149">
        <f>SUMIFS('Transaction List - Final Report'!$M$10:$M$115,'Transaction List - Final Report'!$D$10:$D$115,'Budget &amp; Fin Report'!AE$9,'Transaction List - Final Report'!$B$10:$B$115,'Budget &amp; Fin Report'!$B30)</f>
        <v>0</v>
      </c>
      <c r="AF30" s="149">
        <f>SUMIFS('Transaction List - Final Report'!$M$10:$M$115,'Transaction List - Final Report'!$D$10:$D$115,'Budget &amp; Fin Report'!AF$9,'Transaction List - Final Report'!$B$10:$B$115,'Budget &amp; Fin Report'!$B30)</f>
        <v>0</v>
      </c>
      <c r="AG30" s="149">
        <f>SUMIFS('Transaction List - Final Report'!$M$10:$M$115,'Transaction List - Final Report'!$D$10:$D$115,'Budget &amp; Fin Report'!AG$9,'Transaction List - Final Report'!$B$10:$B$115,'Budget &amp; Fin Report'!$B30)</f>
        <v>0</v>
      </c>
      <c r="AH30" s="94">
        <f>SUMIFS('Transaction List - Final Report'!$M$10:$M$115,'Transaction List - Final Report'!$D$10:$D$115,'Budget &amp; Fin Report'!AH$9,'Transaction List - Final Report'!$B$10:$B$115,'Budget &amp; Fin Report'!$B30)</f>
        <v>0</v>
      </c>
      <c r="AI30" s="94">
        <f t="shared" si="22"/>
        <v>0</v>
      </c>
      <c r="AJ30" s="194">
        <f t="shared" si="23"/>
        <v>0</v>
      </c>
    </row>
    <row r="31" spans="1:36" ht="15">
      <c r="A31" s="257"/>
      <c r="B31" s="225" t="s">
        <v>179</v>
      </c>
      <c r="C31" s="226"/>
      <c r="D31" s="227"/>
      <c r="E31" s="227"/>
      <c r="F31" s="230"/>
      <c r="G31" s="227"/>
      <c r="H31" s="229"/>
      <c r="I31" s="156">
        <f t="shared" si="17"/>
        <v>0</v>
      </c>
      <c r="J31" s="141"/>
      <c r="K31" s="93">
        <f>SUMIFS('Transaction List - Int Report 1'!$M$10:$M$115,'Transaction List - Int Report 1'!$D$10:$D$115,'Budget &amp; Fin Report'!K$9,'Transaction List - Int Report 1'!$B$10:$B$115,'Budget &amp; Fin Report'!$B31)</f>
        <v>0</v>
      </c>
      <c r="L31" s="94">
        <f>SUMIFS('Transaction List - Int Report 1'!$M$10:$M$115,'Transaction List - Int Report 1'!$D$10:$D$115,'Budget &amp; Fin Report'!L$9,'Transaction List - Int Report 1'!$B$10:$B$115,'Budget &amp; Fin Report'!$B31)</f>
        <v>0</v>
      </c>
      <c r="M31" s="149">
        <f>SUMIFS('Transaction List - Int Report 1'!$M$10:$M$115,'Transaction List - Int Report 1'!$D$10:$D$115,'Budget &amp; Fin Report'!M$9,'Transaction List - Int Report 1'!$B$10:$B$115,'Budget &amp; Fin Report'!$B31)</f>
        <v>0</v>
      </c>
      <c r="N31" s="149">
        <f>SUMIFS('Transaction List - Int Report 1'!$M$10:$M$115,'Transaction List - Int Report 1'!$D$10:$D$115,'Budget &amp; Fin Report'!N$9,'Transaction List - Int Report 1'!$B$10:$B$115,'Budget &amp; Fin Report'!$B31)</f>
        <v>0</v>
      </c>
      <c r="O31" s="149">
        <f>SUMIFS('Transaction List - Int Report 1'!$M$10:$M$115,'Transaction List - Int Report 1'!$D$10:$D$115,'Budget &amp; Fin Report'!O$9,'Transaction List - Int Report 1'!$B$10:$B$115,'Budget &amp; Fin Report'!$B31)</f>
        <v>0</v>
      </c>
      <c r="P31" s="94">
        <f>SUMIFS('Transaction List - Int Report 1'!$M$10:$M$115,'Transaction List - Int Report 1'!$D$10:$D$115,'Budget &amp; Fin Report'!P$9,'Transaction List - Int Report 1'!$B$10:$B$115,'Budget &amp; Fin Report'!$B31)</f>
        <v>0</v>
      </c>
      <c r="Q31" s="94">
        <f t="shared" si="19"/>
        <v>0</v>
      </c>
      <c r="R31" s="193" t="e">
        <f t="shared" si="18"/>
        <v>#DIV/0!</v>
      </c>
      <c r="T31" s="93">
        <f>SUMIFS('Transaction List - Int Report 2'!$M$10:$M$115,'Transaction List - Int Report 2'!$D$10:$D$115,'Budget &amp; Fin Report'!T$9,'Transaction List - Int Report 2'!$B$10:$B$115,'Budget &amp; Fin Report'!$B31)</f>
        <v>0</v>
      </c>
      <c r="U31" s="94">
        <f>SUMIFS('Transaction List - Int Report 2'!$M$10:$M$115,'Transaction List - Int Report 2'!$D$10:$D$115,'Budget &amp; Fin Report'!U$9,'Transaction List - Int Report 2'!$B$10:$B$115,'Budget &amp; Fin Report'!$B31)</f>
        <v>0</v>
      </c>
      <c r="V31" s="149">
        <f>SUMIFS('Transaction List - Int Report 2'!$M$10:$M$115,'Transaction List - Int Report 2'!$D$10:$D$115,'Budget &amp; Fin Report'!V$9,'Transaction List - Int Report 2'!$B$10:$B$115,'Budget &amp; Fin Report'!$B31)</f>
        <v>0</v>
      </c>
      <c r="W31" s="149">
        <f>SUMIFS('Transaction List - Int Report 2'!$M$10:$M$115,'Transaction List - Int Report 2'!$D$10:$D$115,'Budget &amp; Fin Report'!W$9,'Transaction List - Int Report 2'!$B$10:$B$115,'Budget &amp; Fin Report'!$B31)</f>
        <v>0</v>
      </c>
      <c r="X31" s="149">
        <f>SUMIFS('Transaction List - Int Report 2'!$M$10:$M$115,'Transaction List - Int Report 2'!$D$10:$D$115,'Budget &amp; Fin Report'!X$9,'Transaction List - Int Report 2'!$B$10:$B$115,'Budget &amp; Fin Report'!$B31)</f>
        <v>0</v>
      </c>
      <c r="Y31" s="94">
        <f>SUMIFS('Transaction List - Int Report 2'!$M$10:$M$115,'Transaction List - Int Report 2'!$D$10:$D$115,'Budget &amp; Fin Report'!Y$9,'Transaction List - Int Report 2'!$B$10:$B$115,'Budget &amp; Fin Report'!$B31)</f>
        <v>0</v>
      </c>
      <c r="Z31" s="94">
        <f t="shared" si="20"/>
        <v>0</v>
      </c>
      <c r="AA31" s="194" t="e">
        <f t="shared" si="21"/>
        <v>#DIV/0!</v>
      </c>
      <c r="AC31" s="93">
        <f>SUMIFS('Transaction List - Final Report'!$M$10:$M$115,'Transaction List - Final Report'!$D$10:$D$115,'Budget &amp; Fin Report'!AC$9,'Transaction List - Final Report'!$B$10:$B$115,'Budget &amp; Fin Report'!$B31)</f>
        <v>0</v>
      </c>
      <c r="AD31" s="94">
        <f>SUMIFS('Transaction List - Final Report'!$M$10:$M$115,'Transaction List - Final Report'!$D$10:$D$115,'Budget &amp; Fin Report'!AD$9,'Transaction List - Final Report'!$B$10:$B$115,'Budget &amp; Fin Report'!$B31)</f>
        <v>0</v>
      </c>
      <c r="AE31" s="149">
        <f>SUMIFS('Transaction List - Final Report'!$M$10:$M$115,'Transaction List - Final Report'!$D$10:$D$115,'Budget &amp; Fin Report'!AE$9,'Transaction List - Final Report'!$B$10:$B$115,'Budget &amp; Fin Report'!$B31)</f>
        <v>0</v>
      </c>
      <c r="AF31" s="149">
        <f>SUMIFS('Transaction List - Final Report'!$M$10:$M$115,'Transaction List - Final Report'!$D$10:$D$115,'Budget &amp; Fin Report'!AF$9,'Transaction List - Final Report'!$B$10:$B$115,'Budget &amp; Fin Report'!$B31)</f>
        <v>0</v>
      </c>
      <c r="AG31" s="149">
        <f>SUMIFS('Transaction List - Final Report'!$M$10:$M$115,'Transaction List - Final Report'!$D$10:$D$115,'Budget &amp; Fin Report'!AG$9,'Transaction List - Final Report'!$B$10:$B$115,'Budget &amp; Fin Report'!$B31)</f>
        <v>0</v>
      </c>
      <c r="AH31" s="94">
        <f>SUMIFS('Transaction List - Final Report'!$M$10:$M$115,'Transaction List - Final Report'!$D$10:$D$115,'Budget &amp; Fin Report'!AH$9,'Transaction List - Final Report'!$B$10:$B$115,'Budget &amp; Fin Report'!$B31)</f>
        <v>0</v>
      </c>
      <c r="AI31" s="94">
        <f t="shared" si="22"/>
        <v>0</v>
      </c>
      <c r="AJ31" s="194" t="e">
        <f t="shared" si="23"/>
        <v>#DIV/0!</v>
      </c>
    </row>
    <row r="32" spans="1:36" ht="15">
      <c r="B32" s="225" t="s">
        <v>180</v>
      </c>
      <c r="C32" s="235"/>
      <c r="D32" s="236"/>
      <c r="E32" s="236"/>
      <c r="F32" s="237"/>
      <c r="G32" s="236"/>
      <c r="H32" s="238"/>
      <c r="I32" s="157">
        <f t="shared" si="17"/>
        <v>0</v>
      </c>
      <c r="J32" s="141"/>
      <c r="K32" s="93">
        <f>SUMIFS('Transaction List - Int Report 1'!$M$10:$M$115,'Transaction List - Int Report 1'!$D$10:$D$115,'Budget &amp; Fin Report'!K$9,'Transaction List - Int Report 1'!$B$10:$B$115,'Budget &amp; Fin Report'!$B32)</f>
        <v>0</v>
      </c>
      <c r="L32" s="94">
        <f>SUMIFS('Transaction List - Int Report 1'!$M$10:$M$115,'Transaction List - Int Report 1'!$D$10:$D$115,'Budget &amp; Fin Report'!L$9,'Transaction List - Int Report 1'!$B$10:$B$115,'Budget &amp; Fin Report'!$B32)</f>
        <v>0</v>
      </c>
      <c r="M32" s="149">
        <f>SUMIFS('Transaction List - Int Report 1'!$M$10:$M$115,'Transaction List - Int Report 1'!$D$10:$D$115,'Budget &amp; Fin Report'!M$9,'Transaction List - Int Report 1'!$B$10:$B$115,'Budget &amp; Fin Report'!$B32)</f>
        <v>0</v>
      </c>
      <c r="N32" s="149">
        <f>SUMIFS('Transaction List - Int Report 1'!$M$10:$M$115,'Transaction List - Int Report 1'!$D$10:$D$115,'Budget &amp; Fin Report'!N$9,'Transaction List - Int Report 1'!$B$10:$B$115,'Budget &amp; Fin Report'!$B32)</f>
        <v>0</v>
      </c>
      <c r="O32" s="149">
        <f>SUMIFS('Transaction List - Int Report 1'!$M$10:$M$115,'Transaction List - Int Report 1'!$D$10:$D$115,'Budget &amp; Fin Report'!O$9,'Transaction List - Int Report 1'!$B$10:$B$115,'Budget &amp; Fin Report'!$B32)</f>
        <v>0</v>
      </c>
      <c r="P32" s="94">
        <f>SUMIFS('Transaction List - Int Report 1'!$M$10:$M$115,'Transaction List - Int Report 1'!$D$10:$D$115,'Budget &amp; Fin Report'!P$9,'Transaction List - Int Report 1'!$B$10:$B$115,'Budget &amp; Fin Report'!$B32)</f>
        <v>0</v>
      </c>
      <c r="Q32" s="94">
        <f t="shared" si="19"/>
        <v>0</v>
      </c>
      <c r="R32" s="193" t="e">
        <f t="shared" si="18"/>
        <v>#DIV/0!</v>
      </c>
      <c r="T32" s="93">
        <f>SUMIFS('Transaction List - Int Report 2'!$M$10:$M$115,'Transaction List - Int Report 2'!$D$10:$D$115,'Budget &amp; Fin Report'!T$9,'Transaction List - Int Report 2'!$B$10:$B$115,'Budget &amp; Fin Report'!$B32)</f>
        <v>0</v>
      </c>
      <c r="U32" s="94">
        <f>SUMIFS('Transaction List - Int Report 2'!$M$10:$M$115,'Transaction List - Int Report 2'!$D$10:$D$115,'Budget &amp; Fin Report'!U$9,'Transaction List - Int Report 2'!$B$10:$B$115,'Budget &amp; Fin Report'!$B32)</f>
        <v>0</v>
      </c>
      <c r="V32" s="149">
        <f>SUMIFS('Transaction List - Int Report 2'!$M$10:$M$115,'Transaction List - Int Report 2'!$D$10:$D$115,'Budget &amp; Fin Report'!V$9,'Transaction List - Int Report 2'!$B$10:$B$115,'Budget &amp; Fin Report'!$B32)</f>
        <v>0</v>
      </c>
      <c r="W32" s="149">
        <f>SUMIFS('Transaction List - Int Report 2'!$M$10:$M$115,'Transaction List - Int Report 2'!$D$10:$D$115,'Budget &amp; Fin Report'!W$9,'Transaction List - Int Report 2'!$B$10:$B$115,'Budget &amp; Fin Report'!$B32)</f>
        <v>0</v>
      </c>
      <c r="X32" s="149">
        <f>SUMIFS('Transaction List - Int Report 2'!$M$10:$M$115,'Transaction List - Int Report 2'!$D$10:$D$115,'Budget &amp; Fin Report'!X$9,'Transaction List - Int Report 2'!$B$10:$B$115,'Budget &amp; Fin Report'!$B32)</f>
        <v>0</v>
      </c>
      <c r="Y32" s="94">
        <f>SUMIFS('Transaction List - Int Report 2'!$M$10:$M$115,'Transaction List - Int Report 2'!$D$10:$D$115,'Budget &amp; Fin Report'!Y$9,'Transaction List - Int Report 2'!$B$10:$B$115,'Budget &amp; Fin Report'!$B32)</f>
        <v>0</v>
      </c>
      <c r="Z32" s="94">
        <f t="shared" si="20"/>
        <v>0</v>
      </c>
      <c r="AA32" s="194" t="e">
        <f t="shared" si="21"/>
        <v>#DIV/0!</v>
      </c>
      <c r="AC32" s="93">
        <f>SUMIFS('Transaction List - Final Report'!$M$10:$M$115,'Transaction List - Final Report'!$D$10:$D$115,'Budget &amp; Fin Report'!AC$9,'Transaction List - Final Report'!$B$10:$B$115,'Budget &amp; Fin Report'!$B32)</f>
        <v>0</v>
      </c>
      <c r="AD32" s="94">
        <f>SUMIFS('Transaction List - Final Report'!$M$10:$M$115,'Transaction List - Final Report'!$D$10:$D$115,'Budget &amp; Fin Report'!AD$9,'Transaction List - Final Report'!$B$10:$B$115,'Budget &amp; Fin Report'!$B32)</f>
        <v>0</v>
      </c>
      <c r="AE32" s="149">
        <f>SUMIFS('Transaction List - Final Report'!$M$10:$M$115,'Transaction List - Final Report'!$D$10:$D$115,'Budget &amp; Fin Report'!AE$9,'Transaction List - Final Report'!$B$10:$B$115,'Budget &amp; Fin Report'!$B32)</f>
        <v>0</v>
      </c>
      <c r="AF32" s="149">
        <f>SUMIFS('Transaction List - Final Report'!$M$10:$M$115,'Transaction List - Final Report'!$D$10:$D$115,'Budget &amp; Fin Report'!AF$9,'Transaction List - Final Report'!$B$10:$B$115,'Budget &amp; Fin Report'!$B32)</f>
        <v>0</v>
      </c>
      <c r="AG32" s="149">
        <f>SUMIFS('Transaction List - Final Report'!$M$10:$M$115,'Transaction List - Final Report'!$D$10:$D$115,'Budget &amp; Fin Report'!AG$9,'Transaction List - Final Report'!$B$10:$B$115,'Budget &amp; Fin Report'!$B32)</f>
        <v>0</v>
      </c>
      <c r="AH32" s="94">
        <f>SUMIFS('Transaction List - Final Report'!$M$10:$M$115,'Transaction List - Final Report'!$D$10:$D$115,'Budget &amp; Fin Report'!AH$9,'Transaction List - Final Report'!$B$10:$B$115,'Budget &amp; Fin Report'!$B32)</f>
        <v>0</v>
      </c>
      <c r="AI32" s="94">
        <f t="shared" si="22"/>
        <v>0</v>
      </c>
      <c r="AJ32" s="194" t="e">
        <f t="shared" si="23"/>
        <v>#DIV/0!</v>
      </c>
    </row>
    <row r="33" spans="2:36" ht="15">
      <c r="B33" s="225" t="s">
        <v>181</v>
      </c>
      <c r="C33" s="226"/>
      <c r="D33" s="227"/>
      <c r="E33" s="227"/>
      <c r="F33" s="230"/>
      <c r="G33" s="227"/>
      <c r="H33" s="229"/>
      <c r="I33" s="152">
        <f t="shared" si="17"/>
        <v>0</v>
      </c>
      <c r="J33" s="141"/>
      <c r="K33" s="93">
        <f>SUMIFS('Transaction List - Int Report 1'!$M$10:$M$115,'Transaction List - Int Report 1'!$D$10:$D$115,'Budget &amp; Fin Report'!K$9,'Transaction List - Int Report 1'!$B$10:$B$115,'Budget &amp; Fin Report'!$B33)</f>
        <v>0</v>
      </c>
      <c r="L33" s="94">
        <f>SUMIFS('Transaction List - Int Report 1'!$M$10:$M$115,'Transaction List - Int Report 1'!$D$10:$D$115,'Budget &amp; Fin Report'!L$9,'Transaction List - Int Report 1'!$B$10:$B$115,'Budget &amp; Fin Report'!$B33)</f>
        <v>0</v>
      </c>
      <c r="M33" s="149">
        <f>SUMIFS('Transaction List - Int Report 1'!$M$10:$M$115,'Transaction List - Int Report 1'!$D$10:$D$115,'Budget &amp; Fin Report'!M$9,'Transaction List - Int Report 1'!$B$10:$B$115,'Budget &amp; Fin Report'!$B33)</f>
        <v>0</v>
      </c>
      <c r="N33" s="149">
        <f>SUMIFS('Transaction List - Int Report 1'!$M$10:$M$115,'Transaction List - Int Report 1'!$D$10:$D$115,'Budget &amp; Fin Report'!N$9,'Transaction List - Int Report 1'!$B$10:$B$115,'Budget &amp; Fin Report'!$B33)</f>
        <v>0</v>
      </c>
      <c r="O33" s="149">
        <f>SUMIFS('Transaction List - Int Report 1'!$M$10:$M$115,'Transaction List - Int Report 1'!$D$10:$D$115,'Budget &amp; Fin Report'!O$9,'Transaction List - Int Report 1'!$B$10:$B$115,'Budget &amp; Fin Report'!$B33)</f>
        <v>0</v>
      </c>
      <c r="P33" s="94">
        <f>SUMIFS('Transaction List - Int Report 1'!$M$10:$M$115,'Transaction List - Int Report 1'!$D$10:$D$115,'Budget &amp; Fin Report'!P$9,'Transaction List - Int Report 1'!$B$10:$B$115,'Budget &amp; Fin Report'!$B33)</f>
        <v>0</v>
      </c>
      <c r="Q33" s="94">
        <f t="shared" si="19"/>
        <v>0</v>
      </c>
      <c r="R33" s="193" t="e">
        <f t="shared" si="18"/>
        <v>#DIV/0!</v>
      </c>
      <c r="T33" s="93">
        <f>SUMIFS('Transaction List - Int Report 2'!$M$10:$M$115,'Transaction List - Int Report 2'!$D$10:$D$115,'Budget &amp; Fin Report'!T$9,'Transaction List - Int Report 2'!$B$10:$B$115,'Budget &amp; Fin Report'!$B33)</f>
        <v>0</v>
      </c>
      <c r="U33" s="94">
        <f>SUMIFS('Transaction List - Int Report 2'!$M$10:$M$115,'Transaction List - Int Report 2'!$D$10:$D$115,'Budget &amp; Fin Report'!U$9,'Transaction List - Int Report 2'!$B$10:$B$115,'Budget &amp; Fin Report'!$B33)</f>
        <v>0</v>
      </c>
      <c r="V33" s="149">
        <f>SUMIFS('Transaction List - Int Report 2'!$M$10:$M$115,'Transaction List - Int Report 2'!$D$10:$D$115,'Budget &amp; Fin Report'!V$9,'Transaction List - Int Report 2'!$B$10:$B$115,'Budget &amp; Fin Report'!$B33)</f>
        <v>0</v>
      </c>
      <c r="W33" s="149">
        <f>SUMIFS('Transaction List - Int Report 2'!$M$10:$M$115,'Transaction List - Int Report 2'!$D$10:$D$115,'Budget &amp; Fin Report'!W$9,'Transaction List - Int Report 2'!$B$10:$B$115,'Budget &amp; Fin Report'!$B33)</f>
        <v>0</v>
      </c>
      <c r="X33" s="149">
        <f>SUMIFS('Transaction List - Int Report 2'!$M$10:$M$115,'Transaction List - Int Report 2'!$D$10:$D$115,'Budget &amp; Fin Report'!X$9,'Transaction List - Int Report 2'!$B$10:$B$115,'Budget &amp; Fin Report'!$B33)</f>
        <v>0</v>
      </c>
      <c r="Y33" s="94">
        <f>SUMIFS('Transaction List - Int Report 2'!$M$10:$M$115,'Transaction List - Int Report 2'!$D$10:$D$115,'Budget &amp; Fin Report'!Y$9,'Transaction List - Int Report 2'!$B$10:$B$115,'Budget &amp; Fin Report'!$B33)</f>
        <v>0</v>
      </c>
      <c r="Z33" s="94">
        <f t="shared" si="20"/>
        <v>0</v>
      </c>
      <c r="AA33" s="194" t="e">
        <f t="shared" si="21"/>
        <v>#DIV/0!</v>
      </c>
      <c r="AC33" s="93">
        <f>SUMIFS('Transaction List - Final Report'!$M$10:$M$115,'Transaction List - Final Report'!$D$10:$D$115,'Budget &amp; Fin Report'!AC$9,'Transaction List - Final Report'!$B$10:$B$115,'Budget &amp; Fin Report'!$B33)</f>
        <v>0</v>
      </c>
      <c r="AD33" s="94">
        <f>SUMIFS('Transaction List - Final Report'!$M$10:$M$115,'Transaction List - Final Report'!$D$10:$D$115,'Budget &amp; Fin Report'!AD$9,'Transaction List - Final Report'!$B$10:$B$115,'Budget &amp; Fin Report'!$B33)</f>
        <v>0</v>
      </c>
      <c r="AE33" s="149">
        <f>SUMIFS('Transaction List - Final Report'!$M$10:$M$115,'Transaction List - Final Report'!$D$10:$D$115,'Budget &amp; Fin Report'!AE$9,'Transaction List - Final Report'!$B$10:$B$115,'Budget &amp; Fin Report'!$B33)</f>
        <v>0</v>
      </c>
      <c r="AF33" s="149">
        <f>SUMIFS('Transaction List - Final Report'!$M$10:$M$115,'Transaction List - Final Report'!$D$10:$D$115,'Budget &amp; Fin Report'!AF$9,'Transaction List - Final Report'!$B$10:$B$115,'Budget &amp; Fin Report'!$B33)</f>
        <v>0</v>
      </c>
      <c r="AG33" s="149">
        <f>SUMIFS('Transaction List - Final Report'!$M$10:$M$115,'Transaction List - Final Report'!$D$10:$D$115,'Budget &amp; Fin Report'!AG$9,'Transaction List - Final Report'!$B$10:$B$115,'Budget &amp; Fin Report'!$B33)</f>
        <v>0</v>
      </c>
      <c r="AH33" s="94">
        <f>SUMIFS('Transaction List - Final Report'!$M$10:$M$115,'Transaction List - Final Report'!$D$10:$D$115,'Budget &amp; Fin Report'!AH$9,'Transaction List - Final Report'!$B$10:$B$115,'Budget &amp; Fin Report'!$B33)</f>
        <v>0</v>
      </c>
      <c r="AI33" s="94">
        <f t="shared" si="22"/>
        <v>0</v>
      </c>
      <c r="AJ33" s="194" t="e">
        <f t="shared" si="23"/>
        <v>#DIV/0!</v>
      </c>
    </row>
    <row r="34" spans="2:36" ht="15">
      <c r="B34" s="225" t="s">
        <v>182</v>
      </c>
      <c r="C34" s="226"/>
      <c r="D34" s="227"/>
      <c r="E34" s="227"/>
      <c r="F34" s="230"/>
      <c r="G34" s="227"/>
      <c r="H34" s="229"/>
      <c r="I34" s="156">
        <f t="shared" si="17"/>
        <v>0</v>
      </c>
      <c r="J34" s="141"/>
      <c r="K34" s="93">
        <f>SUMIFS('Transaction List - Int Report 1'!$M$10:$M$115,'Transaction List - Int Report 1'!$D$10:$D$115,'Budget &amp; Fin Report'!K$9,'Transaction List - Int Report 1'!$B$10:$B$115,'Budget &amp; Fin Report'!$B34)</f>
        <v>0</v>
      </c>
      <c r="L34" s="94">
        <f>SUMIFS('Transaction List - Int Report 1'!$M$10:$M$115,'Transaction List - Int Report 1'!$D$10:$D$115,'Budget &amp; Fin Report'!L$9,'Transaction List - Int Report 1'!$B$10:$B$115,'Budget &amp; Fin Report'!$B34)</f>
        <v>0</v>
      </c>
      <c r="M34" s="149">
        <f>SUMIFS('Transaction List - Int Report 1'!$M$10:$M$115,'Transaction List - Int Report 1'!$D$10:$D$115,'Budget &amp; Fin Report'!M$9,'Transaction List - Int Report 1'!$B$10:$B$115,'Budget &amp; Fin Report'!$B34)</f>
        <v>0</v>
      </c>
      <c r="N34" s="149">
        <f>SUMIFS('Transaction List - Int Report 1'!$M$10:$M$115,'Transaction List - Int Report 1'!$D$10:$D$115,'Budget &amp; Fin Report'!N$9,'Transaction List - Int Report 1'!$B$10:$B$115,'Budget &amp; Fin Report'!$B34)</f>
        <v>0</v>
      </c>
      <c r="O34" s="149">
        <f>SUMIFS('Transaction List - Int Report 1'!$M$10:$M$115,'Transaction List - Int Report 1'!$D$10:$D$115,'Budget &amp; Fin Report'!O$9,'Transaction List - Int Report 1'!$B$10:$B$115,'Budget &amp; Fin Report'!$B34)</f>
        <v>0</v>
      </c>
      <c r="P34" s="94">
        <f>SUMIFS('Transaction List - Int Report 1'!$M$10:$M$115,'Transaction List - Int Report 1'!$D$10:$D$115,'Budget &amp; Fin Report'!P$9,'Transaction List - Int Report 1'!$B$10:$B$115,'Budget &amp; Fin Report'!$B34)</f>
        <v>0</v>
      </c>
      <c r="Q34" s="94">
        <f t="shared" si="19"/>
        <v>0</v>
      </c>
      <c r="R34" s="193" t="e">
        <f t="shared" si="18"/>
        <v>#DIV/0!</v>
      </c>
      <c r="T34" s="93">
        <f>SUMIFS('Transaction List - Int Report 2'!$M$10:$M$115,'Transaction List - Int Report 2'!$D$10:$D$115,'Budget &amp; Fin Report'!T$9,'Transaction List - Int Report 2'!$B$10:$B$115,'Budget &amp; Fin Report'!$B34)</f>
        <v>0</v>
      </c>
      <c r="U34" s="94">
        <f>SUMIFS('Transaction List - Int Report 2'!$M$10:$M$115,'Transaction List - Int Report 2'!$D$10:$D$115,'Budget &amp; Fin Report'!U$9,'Transaction List - Int Report 2'!$B$10:$B$115,'Budget &amp; Fin Report'!$B34)</f>
        <v>0</v>
      </c>
      <c r="V34" s="149">
        <f>SUMIFS('Transaction List - Int Report 2'!$M$10:$M$115,'Transaction List - Int Report 2'!$D$10:$D$115,'Budget &amp; Fin Report'!V$9,'Transaction List - Int Report 2'!$B$10:$B$115,'Budget &amp; Fin Report'!$B34)</f>
        <v>0</v>
      </c>
      <c r="W34" s="149">
        <f>SUMIFS('Transaction List - Int Report 2'!$M$10:$M$115,'Transaction List - Int Report 2'!$D$10:$D$115,'Budget &amp; Fin Report'!W$9,'Transaction List - Int Report 2'!$B$10:$B$115,'Budget &amp; Fin Report'!$B34)</f>
        <v>0</v>
      </c>
      <c r="X34" s="149">
        <f>SUMIFS('Transaction List - Int Report 2'!$M$10:$M$115,'Transaction List - Int Report 2'!$D$10:$D$115,'Budget &amp; Fin Report'!X$9,'Transaction List - Int Report 2'!$B$10:$B$115,'Budget &amp; Fin Report'!$B34)</f>
        <v>0</v>
      </c>
      <c r="Y34" s="94">
        <f>SUMIFS('Transaction List - Int Report 2'!$M$10:$M$115,'Transaction List - Int Report 2'!$D$10:$D$115,'Budget &amp; Fin Report'!Y$9,'Transaction List - Int Report 2'!$B$10:$B$115,'Budget &amp; Fin Report'!$B34)</f>
        <v>0</v>
      </c>
      <c r="Z34" s="94">
        <f t="shared" si="20"/>
        <v>0</v>
      </c>
      <c r="AA34" s="194" t="e">
        <f t="shared" si="21"/>
        <v>#DIV/0!</v>
      </c>
      <c r="AC34" s="93">
        <f>SUMIFS('Transaction List - Final Report'!$M$10:$M$115,'Transaction List - Final Report'!$D$10:$D$115,'Budget &amp; Fin Report'!AC$9,'Transaction List - Final Report'!$B$10:$B$115,'Budget &amp; Fin Report'!$B34)</f>
        <v>0</v>
      </c>
      <c r="AD34" s="94">
        <f>SUMIFS('Transaction List - Final Report'!$M$10:$M$115,'Transaction List - Final Report'!$D$10:$D$115,'Budget &amp; Fin Report'!AD$9,'Transaction List - Final Report'!$B$10:$B$115,'Budget &amp; Fin Report'!$B34)</f>
        <v>0</v>
      </c>
      <c r="AE34" s="149">
        <f>SUMIFS('Transaction List - Final Report'!$M$10:$M$115,'Transaction List - Final Report'!$D$10:$D$115,'Budget &amp; Fin Report'!AE$9,'Transaction List - Final Report'!$B$10:$B$115,'Budget &amp; Fin Report'!$B34)</f>
        <v>0</v>
      </c>
      <c r="AF34" s="149">
        <f>SUMIFS('Transaction List - Final Report'!$M$10:$M$115,'Transaction List - Final Report'!$D$10:$D$115,'Budget &amp; Fin Report'!AF$9,'Transaction List - Final Report'!$B$10:$B$115,'Budget &amp; Fin Report'!$B34)</f>
        <v>0</v>
      </c>
      <c r="AG34" s="149">
        <f>SUMIFS('Transaction List - Final Report'!$M$10:$M$115,'Transaction List - Final Report'!$D$10:$D$115,'Budget &amp; Fin Report'!AG$9,'Transaction List - Final Report'!$B$10:$B$115,'Budget &amp; Fin Report'!$B34)</f>
        <v>0</v>
      </c>
      <c r="AH34" s="94">
        <f>SUMIFS('Transaction List - Final Report'!$M$10:$M$115,'Transaction List - Final Report'!$D$10:$D$115,'Budget &amp; Fin Report'!AH$9,'Transaction List - Final Report'!$B$10:$B$115,'Budget &amp; Fin Report'!$B34)</f>
        <v>0</v>
      </c>
      <c r="AI34" s="94">
        <f t="shared" si="22"/>
        <v>0</v>
      </c>
      <c r="AJ34" s="193" t="e">
        <f t="shared" si="23"/>
        <v>#DIV/0!</v>
      </c>
    </row>
    <row r="35" spans="2:36" ht="15">
      <c r="B35" s="225" t="s">
        <v>183</v>
      </c>
      <c r="C35" s="231"/>
      <c r="D35" s="232"/>
      <c r="E35" s="232"/>
      <c r="F35" s="233"/>
      <c r="G35" s="232"/>
      <c r="H35" s="234"/>
      <c r="I35" s="156">
        <f t="shared" si="17"/>
        <v>0</v>
      </c>
      <c r="J35" s="141"/>
      <c r="K35" s="93">
        <f>SUMIFS('Transaction List - Int Report 1'!$M$10:$M$115,'Transaction List - Int Report 1'!$D$10:$D$115,'Budget &amp; Fin Report'!K$9,'Transaction List - Int Report 1'!$B$10:$B$115,'Budget &amp; Fin Report'!$B35)</f>
        <v>0</v>
      </c>
      <c r="L35" s="94">
        <f>SUMIFS('Transaction List - Int Report 1'!$M$10:$M$115,'Transaction List - Int Report 1'!$D$10:$D$115,'Budget &amp; Fin Report'!L$9,'Transaction List - Int Report 1'!$B$10:$B$115,'Budget &amp; Fin Report'!$B35)</f>
        <v>0</v>
      </c>
      <c r="M35" s="149">
        <f>SUMIFS('Transaction List - Int Report 1'!$M$10:$M$115,'Transaction List - Int Report 1'!$D$10:$D$115,'Budget &amp; Fin Report'!M$9,'Transaction List - Int Report 1'!$B$10:$B$115,'Budget &amp; Fin Report'!$B35)</f>
        <v>0</v>
      </c>
      <c r="N35" s="149">
        <f>SUMIFS('Transaction List - Int Report 1'!$M$10:$M$115,'Transaction List - Int Report 1'!$D$10:$D$115,'Budget &amp; Fin Report'!N$9,'Transaction List - Int Report 1'!$B$10:$B$115,'Budget &amp; Fin Report'!$B35)</f>
        <v>0</v>
      </c>
      <c r="O35" s="149">
        <f>SUMIFS('Transaction List - Int Report 1'!$M$10:$M$115,'Transaction List - Int Report 1'!$D$10:$D$115,'Budget &amp; Fin Report'!O$9,'Transaction List - Int Report 1'!$B$10:$B$115,'Budget &amp; Fin Report'!$B35)</f>
        <v>0</v>
      </c>
      <c r="P35" s="94">
        <f>SUMIFS('Transaction List - Int Report 1'!$M$10:$M$115,'Transaction List - Int Report 1'!$D$10:$D$115,'Budget &amp; Fin Report'!P$9,'Transaction List - Int Report 1'!$B$10:$B$115,'Budget &amp; Fin Report'!$B35)</f>
        <v>0</v>
      </c>
      <c r="Q35" s="94">
        <f>SUM(K35:P35)</f>
        <v>0</v>
      </c>
      <c r="R35" s="193" t="e">
        <f t="shared" si="18"/>
        <v>#DIV/0!</v>
      </c>
      <c r="T35" s="93">
        <f>SUMIFS('Transaction List - Int Report 2'!$M$10:$M$115,'Transaction List - Int Report 2'!$D$10:$D$115,'Budget &amp; Fin Report'!T$9,'Transaction List - Int Report 2'!$B$10:$B$115,'Budget &amp; Fin Report'!$B35)</f>
        <v>0</v>
      </c>
      <c r="U35" s="94">
        <f>SUMIFS('Transaction List - Int Report 2'!$M$10:$M$115,'Transaction List - Int Report 2'!$D$10:$D$115,'Budget &amp; Fin Report'!U$9,'Transaction List - Int Report 2'!$B$10:$B$115,'Budget &amp; Fin Report'!$B35)</f>
        <v>0</v>
      </c>
      <c r="V35" s="149">
        <f>SUMIFS('Transaction List - Int Report 2'!$M$10:$M$115,'Transaction List - Int Report 2'!$D$10:$D$115,'Budget &amp; Fin Report'!V$9,'Transaction List - Int Report 2'!$B$10:$B$115,'Budget &amp; Fin Report'!$B35)</f>
        <v>0</v>
      </c>
      <c r="W35" s="149">
        <f>SUMIFS('Transaction List - Int Report 2'!$M$10:$M$115,'Transaction List - Int Report 2'!$D$10:$D$115,'Budget &amp; Fin Report'!W$9,'Transaction List - Int Report 2'!$B$10:$B$115,'Budget &amp; Fin Report'!$B35)</f>
        <v>0</v>
      </c>
      <c r="X35" s="149">
        <f>SUMIFS('Transaction List - Int Report 2'!$M$10:$M$115,'Transaction List - Int Report 2'!$D$10:$D$115,'Budget &amp; Fin Report'!X$9,'Transaction List - Int Report 2'!$B$10:$B$115,'Budget &amp; Fin Report'!$B35)</f>
        <v>0</v>
      </c>
      <c r="Y35" s="94">
        <f>SUMIFS('Transaction List - Int Report 2'!$M$10:$M$115,'Transaction List - Int Report 2'!$D$10:$D$115,'Budget &amp; Fin Report'!Y$9,'Transaction List - Int Report 2'!$B$10:$B$115,'Budget &amp; Fin Report'!$B35)</f>
        <v>0</v>
      </c>
      <c r="Z35" s="94">
        <f>SUM(T35:Y35)</f>
        <v>0</v>
      </c>
      <c r="AA35" s="194" t="e">
        <f>Z35/I35</f>
        <v>#DIV/0!</v>
      </c>
      <c r="AC35" s="93">
        <f>SUMIFS('Transaction List - Final Report'!$M$10:$M$115,'Transaction List - Final Report'!$D$10:$D$115,'Budget &amp; Fin Report'!AC$9,'Transaction List - Final Report'!$B$10:$B$115,'Budget &amp; Fin Report'!$B35)</f>
        <v>0</v>
      </c>
      <c r="AD35" s="94">
        <f>SUMIFS('Transaction List - Final Report'!$M$10:$M$115,'Transaction List - Final Report'!$D$10:$D$115,'Budget &amp; Fin Report'!AD$9,'Transaction List - Final Report'!$B$10:$B$115,'Budget &amp; Fin Report'!$B35)</f>
        <v>0</v>
      </c>
      <c r="AE35" s="149">
        <f>SUMIFS('Transaction List - Final Report'!$M$10:$M$115,'Transaction List - Final Report'!$D$10:$D$115,'Budget &amp; Fin Report'!AE$9,'Transaction List - Final Report'!$B$10:$B$115,'Budget &amp; Fin Report'!$B35)</f>
        <v>0</v>
      </c>
      <c r="AF35" s="149">
        <f>SUMIFS('Transaction List - Final Report'!$M$10:$M$115,'Transaction List - Final Report'!$D$10:$D$115,'Budget &amp; Fin Report'!AF$9,'Transaction List - Final Report'!$B$10:$B$115,'Budget &amp; Fin Report'!$B35)</f>
        <v>0</v>
      </c>
      <c r="AG35" s="149">
        <f>SUMIFS('Transaction List - Final Report'!$M$10:$M$115,'Transaction List - Final Report'!$D$10:$D$115,'Budget &amp; Fin Report'!AG$9,'Transaction List - Final Report'!$B$10:$B$115,'Budget &amp; Fin Report'!$B35)</f>
        <v>0</v>
      </c>
      <c r="AH35" s="94">
        <f>SUMIFS('Transaction List - Final Report'!$M$10:$M$115,'Transaction List - Final Report'!$D$10:$D$115,'Budget &amp; Fin Report'!AH$9,'Transaction List - Final Report'!$B$10:$B$115,'Budget &amp; Fin Report'!$B35)</f>
        <v>0</v>
      </c>
      <c r="AI35" s="94">
        <f t="shared" si="22"/>
        <v>0</v>
      </c>
      <c r="AJ35" s="194" t="e">
        <f t="shared" si="23"/>
        <v>#DIV/0!</v>
      </c>
    </row>
    <row r="36" spans="2:36" ht="15">
      <c r="B36" s="225" t="s">
        <v>184</v>
      </c>
      <c r="C36" s="226"/>
      <c r="D36" s="227"/>
      <c r="E36" s="227"/>
      <c r="F36" s="230"/>
      <c r="G36" s="227"/>
      <c r="H36" s="229"/>
      <c r="I36" s="156">
        <f t="shared" si="17"/>
        <v>0</v>
      </c>
      <c r="J36" s="141"/>
      <c r="K36" s="93">
        <f>SUMIFS('Transaction List - Int Report 1'!$M$10:$M$115,'Transaction List - Int Report 1'!$D$10:$D$115,'Budget &amp; Fin Report'!K$9,'Transaction List - Int Report 1'!$B$10:$B$115,'Budget &amp; Fin Report'!$B36)</f>
        <v>0</v>
      </c>
      <c r="L36" s="94">
        <f>SUMIFS('Transaction List - Int Report 1'!$M$10:$M$115,'Transaction List - Int Report 1'!$D$10:$D$115,'Budget &amp; Fin Report'!L$9,'Transaction List - Int Report 1'!$B$10:$B$115,'Budget &amp; Fin Report'!$B36)</f>
        <v>0</v>
      </c>
      <c r="M36" s="149">
        <f>SUMIFS('Transaction List - Int Report 1'!$M$10:$M$115,'Transaction List - Int Report 1'!$D$10:$D$115,'Budget &amp; Fin Report'!M$9,'Transaction List - Int Report 1'!$B$10:$B$115,'Budget &amp; Fin Report'!$B36)</f>
        <v>0</v>
      </c>
      <c r="N36" s="149">
        <f>SUMIFS('Transaction List - Int Report 1'!$M$10:$M$115,'Transaction List - Int Report 1'!$D$10:$D$115,'Budget &amp; Fin Report'!N$9,'Transaction List - Int Report 1'!$B$10:$B$115,'Budget &amp; Fin Report'!$B36)</f>
        <v>0</v>
      </c>
      <c r="O36" s="149">
        <f>SUMIFS('Transaction List - Int Report 1'!$M$10:$M$115,'Transaction List - Int Report 1'!$D$10:$D$115,'Budget &amp; Fin Report'!O$9,'Transaction List - Int Report 1'!$B$10:$B$115,'Budget &amp; Fin Report'!$B36)</f>
        <v>0</v>
      </c>
      <c r="P36" s="94">
        <f>SUMIFS('Transaction List - Int Report 1'!$M$10:$M$115,'Transaction List - Int Report 1'!$D$10:$D$115,'Budget &amp; Fin Report'!P$9,'Transaction List - Int Report 1'!$B$10:$B$115,'Budget &amp; Fin Report'!$B36)</f>
        <v>0</v>
      </c>
      <c r="Q36" s="94">
        <f t="shared" ref="Q36:Q38" si="24">SUM(K36:P36)</f>
        <v>0</v>
      </c>
      <c r="R36" s="193" t="e">
        <f t="shared" si="18"/>
        <v>#DIV/0!</v>
      </c>
      <c r="T36" s="93">
        <f>SUMIFS('Transaction List - Int Report 2'!$M$10:$M$115,'Transaction List - Int Report 2'!$D$10:$D$115,'Budget &amp; Fin Report'!T$9,'Transaction List - Int Report 2'!$B$10:$B$115,'Budget &amp; Fin Report'!$B36)</f>
        <v>0</v>
      </c>
      <c r="U36" s="94">
        <f>SUMIFS('Transaction List - Int Report 2'!$M$10:$M$115,'Transaction List - Int Report 2'!$D$10:$D$115,'Budget &amp; Fin Report'!U$9,'Transaction List - Int Report 2'!$B$10:$B$115,'Budget &amp; Fin Report'!$B36)</f>
        <v>0</v>
      </c>
      <c r="V36" s="149">
        <f>SUMIFS('Transaction List - Int Report 2'!$M$10:$M$115,'Transaction List - Int Report 2'!$D$10:$D$115,'Budget &amp; Fin Report'!V$9,'Transaction List - Int Report 2'!$B$10:$B$115,'Budget &amp; Fin Report'!$B36)</f>
        <v>0</v>
      </c>
      <c r="W36" s="149">
        <f>SUMIFS('Transaction List - Int Report 2'!$M$10:$M$115,'Transaction List - Int Report 2'!$D$10:$D$115,'Budget &amp; Fin Report'!W$9,'Transaction List - Int Report 2'!$B$10:$B$115,'Budget &amp; Fin Report'!$B36)</f>
        <v>0</v>
      </c>
      <c r="X36" s="149">
        <f>SUMIFS('Transaction List - Int Report 2'!$M$10:$M$115,'Transaction List - Int Report 2'!$D$10:$D$115,'Budget &amp; Fin Report'!X$9,'Transaction List - Int Report 2'!$B$10:$B$115,'Budget &amp; Fin Report'!$B36)</f>
        <v>0</v>
      </c>
      <c r="Y36" s="94">
        <f>SUMIFS('Transaction List - Int Report 2'!$M$10:$M$115,'Transaction List - Int Report 2'!$D$10:$D$115,'Budget &amp; Fin Report'!Y$9,'Transaction List - Int Report 2'!$B$10:$B$115,'Budget &amp; Fin Report'!$B36)</f>
        <v>0</v>
      </c>
      <c r="Z36" s="94">
        <f t="shared" ref="Z36:Z38" si="25">SUM(T36:Y36)</f>
        <v>0</v>
      </c>
      <c r="AA36" s="194" t="e">
        <f t="shared" si="21"/>
        <v>#DIV/0!</v>
      </c>
      <c r="AC36" s="93">
        <f>SUMIFS('Transaction List - Final Report'!$M$10:$M$115,'Transaction List - Final Report'!$D$10:$D$115,'Budget &amp; Fin Report'!AC$9,'Transaction List - Final Report'!$B$10:$B$115,'Budget &amp; Fin Report'!$B36)</f>
        <v>0</v>
      </c>
      <c r="AD36" s="94">
        <f>SUMIFS('Transaction List - Final Report'!$M$10:$M$115,'Transaction List - Final Report'!$D$10:$D$115,'Budget &amp; Fin Report'!AD$9,'Transaction List - Final Report'!$B$10:$B$115,'Budget &amp; Fin Report'!$B36)</f>
        <v>0</v>
      </c>
      <c r="AE36" s="149">
        <f>SUMIFS('Transaction List - Final Report'!$M$10:$M$115,'Transaction List - Final Report'!$D$10:$D$115,'Budget &amp; Fin Report'!AE$9,'Transaction List - Final Report'!$B$10:$B$115,'Budget &amp; Fin Report'!$B36)</f>
        <v>0</v>
      </c>
      <c r="AF36" s="149">
        <f>SUMIFS('Transaction List - Final Report'!$M$10:$M$115,'Transaction List - Final Report'!$D$10:$D$115,'Budget &amp; Fin Report'!AF$9,'Transaction List - Final Report'!$B$10:$B$115,'Budget &amp; Fin Report'!$B36)</f>
        <v>0</v>
      </c>
      <c r="AG36" s="149">
        <f>SUMIFS('Transaction List - Final Report'!$M$10:$M$115,'Transaction List - Final Report'!$D$10:$D$115,'Budget &amp; Fin Report'!AG$9,'Transaction List - Final Report'!$B$10:$B$115,'Budget &amp; Fin Report'!$B36)</f>
        <v>0</v>
      </c>
      <c r="AH36" s="94">
        <f>SUMIFS('Transaction List - Final Report'!$M$10:$M$115,'Transaction List - Final Report'!$D$10:$D$115,'Budget &amp; Fin Report'!AH$9,'Transaction List - Final Report'!$B$10:$B$115,'Budget &amp; Fin Report'!$B36)</f>
        <v>0</v>
      </c>
      <c r="AI36" s="94">
        <f t="shared" si="22"/>
        <v>0</v>
      </c>
      <c r="AJ36" s="194" t="e">
        <f t="shared" si="23"/>
        <v>#DIV/0!</v>
      </c>
    </row>
    <row r="37" spans="2:36" ht="15">
      <c r="B37" s="225" t="s">
        <v>185</v>
      </c>
      <c r="C37" s="226"/>
      <c r="D37" s="227"/>
      <c r="E37" s="227"/>
      <c r="F37" s="230"/>
      <c r="G37" s="227"/>
      <c r="H37" s="229"/>
      <c r="I37" s="156">
        <f t="shared" si="17"/>
        <v>0</v>
      </c>
      <c r="J37" s="141"/>
      <c r="K37" s="93">
        <f>SUMIFS('Transaction List - Int Report 1'!$M$10:$M$115,'Transaction List - Int Report 1'!$D$10:$D$115,'Budget &amp; Fin Report'!K$9,'Transaction List - Int Report 1'!$B$10:$B$115,'Budget &amp; Fin Report'!$B37)</f>
        <v>0</v>
      </c>
      <c r="L37" s="94">
        <f>SUMIFS('Transaction List - Int Report 1'!$M$10:$M$115,'Transaction List - Int Report 1'!$D$10:$D$115,'Budget &amp; Fin Report'!L$9,'Transaction List - Int Report 1'!$B$10:$B$115,'Budget &amp; Fin Report'!$B37)</f>
        <v>0</v>
      </c>
      <c r="M37" s="149">
        <f>SUMIFS('Transaction List - Int Report 1'!$M$10:$M$115,'Transaction List - Int Report 1'!$D$10:$D$115,'Budget &amp; Fin Report'!M$9,'Transaction List - Int Report 1'!$B$10:$B$115,'Budget &amp; Fin Report'!$B37)</f>
        <v>0</v>
      </c>
      <c r="N37" s="149">
        <f>SUMIFS('Transaction List - Int Report 1'!$M$10:$M$115,'Transaction List - Int Report 1'!$D$10:$D$115,'Budget &amp; Fin Report'!N$9,'Transaction List - Int Report 1'!$B$10:$B$115,'Budget &amp; Fin Report'!$B37)</f>
        <v>0</v>
      </c>
      <c r="O37" s="149">
        <f>SUMIFS('Transaction List - Int Report 1'!$M$10:$M$115,'Transaction List - Int Report 1'!$D$10:$D$115,'Budget &amp; Fin Report'!O$9,'Transaction List - Int Report 1'!$B$10:$B$115,'Budget &amp; Fin Report'!$B37)</f>
        <v>0</v>
      </c>
      <c r="P37" s="94">
        <f>SUMIFS('Transaction List - Int Report 1'!$M$10:$M$115,'Transaction List - Int Report 1'!$D$10:$D$115,'Budget &amp; Fin Report'!P$9,'Transaction List - Int Report 1'!$B$10:$B$115,'Budget &amp; Fin Report'!$B37)</f>
        <v>0</v>
      </c>
      <c r="Q37" s="94">
        <f t="shared" si="24"/>
        <v>0</v>
      </c>
      <c r="R37" s="193" t="e">
        <f t="shared" si="18"/>
        <v>#DIV/0!</v>
      </c>
      <c r="T37" s="93">
        <f>SUMIFS('Transaction List - Int Report 2'!$M$10:$M$115,'Transaction List - Int Report 2'!$D$10:$D$115,'Budget &amp; Fin Report'!T$9,'Transaction List - Int Report 2'!$B$10:$B$115,'Budget &amp; Fin Report'!$B37)</f>
        <v>0</v>
      </c>
      <c r="U37" s="94">
        <f>SUMIFS('Transaction List - Int Report 2'!$M$10:$M$115,'Transaction List - Int Report 2'!$D$10:$D$115,'Budget &amp; Fin Report'!U$9,'Transaction List - Int Report 2'!$B$10:$B$115,'Budget &amp; Fin Report'!$B37)</f>
        <v>0</v>
      </c>
      <c r="V37" s="149">
        <f>SUMIFS('Transaction List - Int Report 2'!$M$10:$M$115,'Transaction List - Int Report 2'!$D$10:$D$115,'Budget &amp; Fin Report'!V$9,'Transaction List - Int Report 2'!$B$10:$B$115,'Budget &amp; Fin Report'!$B37)</f>
        <v>0</v>
      </c>
      <c r="W37" s="149">
        <f>SUMIFS('Transaction List - Int Report 2'!$M$10:$M$115,'Transaction List - Int Report 2'!$D$10:$D$115,'Budget &amp; Fin Report'!W$9,'Transaction List - Int Report 2'!$B$10:$B$115,'Budget &amp; Fin Report'!$B37)</f>
        <v>0</v>
      </c>
      <c r="X37" s="149">
        <f>SUMIFS('Transaction List - Int Report 2'!$M$10:$M$115,'Transaction List - Int Report 2'!$D$10:$D$115,'Budget &amp; Fin Report'!X$9,'Transaction List - Int Report 2'!$B$10:$B$115,'Budget &amp; Fin Report'!$B37)</f>
        <v>0</v>
      </c>
      <c r="Y37" s="94">
        <f>SUMIFS('Transaction List - Int Report 2'!$M$10:$M$115,'Transaction List - Int Report 2'!$D$10:$D$115,'Budget &amp; Fin Report'!Y$9,'Transaction List - Int Report 2'!$B$10:$B$115,'Budget &amp; Fin Report'!$B37)</f>
        <v>0</v>
      </c>
      <c r="Z37" s="94">
        <f t="shared" si="25"/>
        <v>0</v>
      </c>
      <c r="AA37" s="194" t="e">
        <f t="shared" si="21"/>
        <v>#DIV/0!</v>
      </c>
      <c r="AC37" s="93">
        <f>SUMIFS('Transaction List - Final Report'!$M$10:$M$115,'Transaction List - Final Report'!$D$10:$D$115,'Budget &amp; Fin Report'!AC$9,'Transaction List - Final Report'!$B$10:$B$115,'Budget &amp; Fin Report'!$B37)</f>
        <v>0</v>
      </c>
      <c r="AD37" s="94">
        <f>SUMIFS('Transaction List - Final Report'!$M$10:$M$115,'Transaction List - Final Report'!$D$10:$D$115,'Budget &amp; Fin Report'!AD$9,'Transaction List - Final Report'!$B$10:$B$115,'Budget &amp; Fin Report'!$B37)</f>
        <v>0</v>
      </c>
      <c r="AE37" s="149">
        <f>SUMIFS('Transaction List - Final Report'!$M$10:$M$115,'Transaction List - Final Report'!$D$10:$D$115,'Budget &amp; Fin Report'!AE$9,'Transaction List - Final Report'!$B$10:$B$115,'Budget &amp; Fin Report'!$B37)</f>
        <v>0</v>
      </c>
      <c r="AF37" s="149">
        <f>SUMIFS('Transaction List - Final Report'!$M$10:$M$115,'Transaction List - Final Report'!$D$10:$D$115,'Budget &amp; Fin Report'!AF$9,'Transaction List - Final Report'!$B$10:$B$115,'Budget &amp; Fin Report'!$B37)</f>
        <v>0</v>
      </c>
      <c r="AG37" s="149">
        <f>SUMIFS('Transaction List - Final Report'!$M$10:$M$115,'Transaction List - Final Report'!$D$10:$D$115,'Budget &amp; Fin Report'!AG$9,'Transaction List - Final Report'!$B$10:$B$115,'Budget &amp; Fin Report'!$B37)</f>
        <v>0</v>
      </c>
      <c r="AH37" s="94">
        <f>SUMIFS('Transaction List - Final Report'!$M$10:$M$115,'Transaction List - Final Report'!$D$10:$D$115,'Budget &amp; Fin Report'!AH$9,'Transaction List - Final Report'!$B$10:$B$115,'Budget &amp; Fin Report'!$B37)</f>
        <v>0</v>
      </c>
      <c r="AI37" s="94">
        <f t="shared" si="22"/>
        <v>0</v>
      </c>
      <c r="AJ37" s="194" t="e">
        <f t="shared" si="23"/>
        <v>#DIV/0!</v>
      </c>
    </row>
    <row r="38" spans="2:36" ht="15">
      <c r="B38" s="225" t="s">
        <v>186</v>
      </c>
      <c r="C38" s="235"/>
      <c r="D38" s="236"/>
      <c r="E38" s="236"/>
      <c r="F38" s="237"/>
      <c r="G38" s="236"/>
      <c r="H38" s="238"/>
      <c r="I38" s="157">
        <f t="shared" si="17"/>
        <v>0</v>
      </c>
      <c r="J38" s="141"/>
      <c r="K38" s="93">
        <f>SUMIFS('Transaction List - Int Report 1'!$M$10:$M$115,'Transaction List - Int Report 1'!$D$10:$D$115,'Budget &amp; Fin Report'!K$9,'Transaction List - Int Report 1'!$B$10:$B$115,'Budget &amp; Fin Report'!$B38)</f>
        <v>0</v>
      </c>
      <c r="L38" s="94">
        <f>SUMIFS('Transaction List - Int Report 1'!$M$10:$M$115,'Transaction List - Int Report 1'!$D$10:$D$115,'Budget &amp; Fin Report'!L$9,'Transaction List - Int Report 1'!$B$10:$B$115,'Budget &amp; Fin Report'!$B38)</f>
        <v>0</v>
      </c>
      <c r="M38" s="149">
        <f>SUMIFS('Transaction List - Int Report 1'!$M$10:$M$115,'Transaction List - Int Report 1'!$D$10:$D$115,'Budget &amp; Fin Report'!M$9,'Transaction List - Int Report 1'!$B$10:$B$115,'Budget &amp; Fin Report'!$B38)</f>
        <v>0</v>
      </c>
      <c r="N38" s="149">
        <f>SUMIFS('Transaction List - Int Report 1'!$M$10:$M$115,'Transaction List - Int Report 1'!$D$10:$D$115,'Budget &amp; Fin Report'!N$9,'Transaction List - Int Report 1'!$B$10:$B$115,'Budget &amp; Fin Report'!$B38)</f>
        <v>0</v>
      </c>
      <c r="O38" s="149">
        <f>SUMIFS('Transaction List - Int Report 1'!$M$10:$M$115,'Transaction List - Int Report 1'!$D$10:$D$115,'Budget &amp; Fin Report'!O$9,'Transaction List - Int Report 1'!$B$10:$B$115,'Budget &amp; Fin Report'!$B38)</f>
        <v>0</v>
      </c>
      <c r="P38" s="94">
        <f>SUMIFS('Transaction List - Int Report 1'!$M$10:$M$115,'Transaction List - Int Report 1'!$D$10:$D$115,'Budget &amp; Fin Report'!P$9,'Transaction List - Int Report 1'!$B$10:$B$115,'Budget &amp; Fin Report'!$B38)</f>
        <v>0</v>
      </c>
      <c r="Q38" s="94">
        <f t="shared" si="24"/>
        <v>0</v>
      </c>
      <c r="R38" s="193" t="e">
        <f t="shared" si="18"/>
        <v>#DIV/0!</v>
      </c>
      <c r="T38" s="93">
        <f>SUMIFS('Transaction List - Int Report 2'!$M$10:$M$115,'Transaction List - Int Report 2'!$D$10:$D$115,'Budget &amp; Fin Report'!T$9,'Transaction List - Int Report 2'!$B$10:$B$115,'Budget &amp; Fin Report'!$B38)</f>
        <v>0</v>
      </c>
      <c r="U38" s="94">
        <f>SUMIFS('Transaction List - Int Report 2'!$M$10:$M$115,'Transaction List - Int Report 2'!$D$10:$D$115,'Budget &amp; Fin Report'!U$9,'Transaction List - Int Report 2'!$B$10:$B$115,'Budget &amp; Fin Report'!$B38)</f>
        <v>0</v>
      </c>
      <c r="V38" s="149">
        <f>SUMIFS('Transaction List - Int Report 2'!$M$10:$M$115,'Transaction List - Int Report 2'!$D$10:$D$115,'Budget &amp; Fin Report'!V$9,'Transaction List - Int Report 2'!$B$10:$B$115,'Budget &amp; Fin Report'!$B38)</f>
        <v>0</v>
      </c>
      <c r="W38" s="149">
        <f>SUMIFS('Transaction List - Int Report 2'!$M$10:$M$115,'Transaction List - Int Report 2'!$D$10:$D$115,'Budget &amp; Fin Report'!W$9,'Transaction List - Int Report 2'!$B$10:$B$115,'Budget &amp; Fin Report'!$B38)</f>
        <v>0</v>
      </c>
      <c r="X38" s="149">
        <f>SUMIFS('Transaction List - Int Report 2'!$M$10:$M$115,'Transaction List - Int Report 2'!$D$10:$D$115,'Budget &amp; Fin Report'!X$9,'Transaction List - Int Report 2'!$B$10:$B$115,'Budget &amp; Fin Report'!$B38)</f>
        <v>0</v>
      </c>
      <c r="Y38" s="94">
        <f>SUMIFS('Transaction List - Int Report 2'!$M$10:$M$115,'Transaction List - Int Report 2'!$D$10:$D$115,'Budget &amp; Fin Report'!Y$9,'Transaction List - Int Report 2'!$B$10:$B$115,'Budget &amp; Fin Report'!$B38)</f>
        <v>0</v>
      </c>
      <c r="Z38" s="94">
        <f t="shared" si="25"/>
        <v>0</v>
      </c>
      <c r="AA38" s="194" t="e">
        <f t="shared" si="21"/>
        <v>#DIV/0!</v>
      </c>
      <c r="AC38" s="93">
        <f>SUMIFS('Transaction List - Final Report'!$M$10:$M$115,'Transaction List - Final Report'!$D$10:$D$115,'Budget &amp; Fin Report'!AC$9,'Transaction List - Final Report'!$B$10:$B$115,'Budget &amp; Fin Report'!$B38)</f>
        <v>0</v>
      </c>
      <c r="AD38" s="94">
        <f>SUMIFS('Transaction List - Final Report'!$M$10:$M$115,'Transaction List - Final Report'!$D$10:$D$115,'Budget &amp; Fin Report'!AD$9,'Transaction List - Final Report'!$B$10:$B$115,'Budget &amp; Fin Report'!$B38)</f>
        <v>0</v>
      </c>
      <c r="AE38" s="149">
        <f>SUMIFS('Transaction List - Final Report'!$M$10:$M$115,'Transaction List - Final Report'!$D$10:$D$115,'Budget &amp; Fin Report'!AE$9,'Transaction List - Final Report'!$B$10:$B$115,'Budget &amp; Fin Report'!$B38)</f>
        <v>0</v>
      </c>
      <c r="AF38" s="149">
        <f>SUMIFS('Transaction List - Final Report'!$M$10:$M$115,'Transaction List - Final Report'!$D$10:$D$115,'Budget &amp; Fin Report'!AF$9,'Transaction List - Final Report'!$B$10:$B$115,'Budget &amp; Fin Report'!$B38)</f>
        <v>0</v>
      </c>
      <c r="AG38" s="149">
        <f>SUMIFS('Transaction List - Final Report'!$M$10:$M$115,'Transaction List - Final Report'!$D$10:$D$115,'Budget &amp; Fin Report'!AG$9,'Transaction List - Final Report'!$B$10:$B$115,'Budget &amp; Fin Report'!$B38)</f>
        <v>0</v>
      </c>
      <c r="AH38" s="94">
        <f>SUMIFS('Transaction List - Final Report'!$M$10:$M$115,'Transaction List - Final Report'!$D$10:$D$115,'Budget &amp; Fin Report'!AH$9,'Transaction List - Final Report'!$B$10:$B$115,'Budget &amp; Fin Report'!$B38)</f>
        <v>0</v>
      </c>
      <c r="AI38" s="94">
        <f>SUM(AC38:AH38)</f>
        <v>0</v>
      </c>
      <c r="AJ38" s="193" t="e">
        <f t="shared" si="23"/>
        <v>#DIV/0!</v>
      </c>
    </row>
    <row r="39" spans="2:36" ht="13.5" thickBot="1">
      <c r="B39" s="50"/>
      <c r="C39" s="51" t="s">
        <v>172</v>
      </c>
      <c r="D39" s="51"/>
      <c r="E39" s="52"/>
      <c r="F39" s="52"/>
      <c r="G39" s="52"/>
      <c r="H39" s="52"/>
      <c r="I39" s="154">
        <f>SUM(I27:I38)</f>
        <v>156000</v>
      </c>
      <c r="J39" s="146"/>
      <c r="K39" s="190" t="str">
        <f>C39</f>
        <v>Sub Total</v>
      </c>
      <c r="L39" s="52"/>
      <c r="M39" s="90"/>
      <c r="N39" s="90"/>
      <c r="O39" s="90"/>
      <c r="P39" s="52"/>
      <c r="Q39" s="154">
        <f>SUM(Q27:Q38)</f>
        <v>12633</v>
      </c>
      <c r="R39" s="91">
        <f t="shared" si="18"/>
        <v>8.0980769230769231E-2</v>
      </c>
      <c r="T39" s="190"/>
      <c r="U39" s="52"/>
      <c r="V39" s="90"/>
      <c r="W39" s="90"/>
      <c r="X39" s="90"/>
      <c r="Y39" s="52"/>
      <c r="Z39" s="154">
        <f>SUM(Z27:Z38)</f>
        <v>7683</v>
      </c>
      <c r="AA39" s="91">
        <f>Z39/I39</f>
        <v>4.9250000000000002E-2</v>
      </c>
      <c r="AC39" s="190"/>
      <c r="AD39" s="52"/>
      <c r="AE39" s="90"/>
      <c r="AF39" s="90"/>
      <c r="AG39" s="90"/>
      <c r="AH39" s="52"/>
      <c r="AI39" s="154">
        <f>SUM(AI27:AI38)</f>
        <v>12633</v>
      </c>
      <c r="AJ39" s="91">
        <f t="shared" si="23"/>
        <v>8.0980769230769231E-2</v>
      </c>
    </row>
    <row r="40" spans="2:36" ht="15.75">
      <c r="B40" s="53"/>
      <c r="C40" s="54" t="s">
        <v>187</v>
      </c>
      <c r="D40" s="54"/>
      <c r="E40" s="54"/>
      <c r="F40" s="54"/>
      <c r="G40" s="54"/>
      <c r="H40" s="54"/>
      <c r="I40" s="155"/>
      <c r="J40" s="145"/>
      <c r="K40" s="352" t="str">
        <f>C40</f>
        <v>C. Operational Costs</v>
      </c>
      <c r="L40" s="353"/>
      <c r="M40" s="353"/>
      <c r="N40" s="353"/>
      <c r="O40" s="353"/>
      <c r="P40" s="353"/>
      <c r="Q40" s="353"/>
      <c r="R40" s="354"/>
      <c r="T40" s="352" t="str">
        <f>K40</f>
        <v>C. Operational Costs</v>
      </c>
      <c r="U40" s="353"/>
      <c r="V40" s="353"/>
      <c r="W40" s="353"/>
      <c r="X40" s="353"/>
      <c r="Y40" s="353"/>
      <c r="Z40" s="353"/>
      <c r="AA40" s="354"/>
      <c r="AC40" s="352" t="str">
        <f>T40</f>
        <v>C. Operational Costs</v>
      </c>
      <c r="AD40" s="353"/>
      <c r="AE40" s="353"/>
      <c r="AF40" s="353"/>
      <c r="AG40" s="353"/>
      <c r="AH40" s="353"/>
      <c r="AI40" s="353"/>
      <c r="AJ40" s="354"/>
    </row>
    <row r="41" spans="2:36" ht="15.75">
      <c r="B41" s="265"/>
      <c r="C41" s="264" t="s">
        <v>188</v>
      </c>
      <c r="D41" s="47"/>
      <c r="E41" s="47"/>
      <c r="F41" s="47"/>
      <c r="G41" s="47"/>
      <c r="H41" s="47"/>
      <c r="I41" s="153"/>
      <c r="J41" s="140"/>
      <c r="K41" s="355" t="str">
        <f>C41</f>
        <v>C.1 Output 1: XXXXXXXX</v>
      </c>
      <c r="L41" s="356"/>
      <c r="M41" s="356"/>
      <c r="N41" s="356"/>
      <c r="O41" s="356"/>
      <c r="P41" s="356"/>
      <c r="Q41" s="356"/>
      <c r="R41" s="357"/>
      <c r="T41" s="355" t="str">
        <f>K41</f>
        <v>C.1 Output 1: XXXXXXXX</v>
      </c>
      <c r="U41" s="356"/>
      <c r="V41" s="356"/>
      <c r="W41" s="356"/>
      <c r="X41" s="356"/>
      <c r="Y41" s="356"/>
      <c r="Z41" s="356"/>
      <c r="AA41" s="357"/>
      <c r="AC41" s="355" t="str">
        <f>T41</f>
        <v>C.1 Output 1: XXXXXXXX</v>
      </c>
      <c r="AD41" s="356"/>
      <c r="AE41" s="356"/>
      <c r="AF41" s="356"/>
      <c r="AG41" s="356"/>
      <c r="AH41" s="356"/>
      <c r="AI41" s="356"/>
      <c r="AJ41" s="357"/>
    </row>
    <row r="42" spans="2:36" ht="15">
      <c r="B42" s="225" t="s">
        <v>189</v>
      </c>
      <c r="C42" s="226" t="s">
        <v>190</v>
      </c>
      <c r="D42" s="227" t="s">
        <v>157</v>
      </c>
      <c r="E42" s="227">
        <v>1</v>
      </c>
      <c r="F42" s="230">
        <v>1000</v>
      </c>
      <c r="G42" s="227">
        <v>10</v>
      </c>
      <c r="H42" s="229">
        <v>0.3</v>
      </c>
      <c r="I42" s="158">
        <f>E42*F42*G42*H42</f>
        <v>3000</v>
      </c>
      <c r="J42" s="142"/>
      <c r="K42" s="93">
        <f>SUMIFS('Transaction List - Int Report 1'!$M$10:$M$115,'Transaction List - Int Report 1'!$D$10:$D$115,'Budget &amp; Fin Report'!K$9,'Transaction List - Int Report 1'!$B$10:$B$115,'Budget &amp; Fin Report'!$B42)</f>
        <v>0</v>
      </c>
      <c r="L42" s="94">
        <f>SUMIFS('Transaction List - Int Report 1'!$M$10:$M$115,'Transaction List - Int Report 1'!$D$10:$D$115,'Budget &amp; Fin Report'!L$9,'Transaction List - Int Report 1'!$B$10:$B$115,'Budget &amp; Fin Report'!$B42)</f>
        <v>653</v>
      </c>
      <c r="M42" s="149">
        <f>SUMIFS('Transaction List - Int Report 1'!$M$10:$M$115,'Transaction List - Int Report 1'!$D$10:$D$115,'Budget &amp; Fin Report'!M$9,'Transaction List - Int Report 1'!$B$10:$B$115,'Budget &amp; Fin Report'!$B42)</f>
        <v>487</v>
      </c>
      <c r="N42" s="149">
        <f>SUMIFS('Transaction List - Int Report 1'!$M$10:$M$115,'Transaction List - Int Report 1'!$D$10:$D$115,'Budget &amp; Fin Report'!N$9,'Transaction List - Int Report 1'!$B$10:$B$115,'Budget &amp; Fin Report'!$B42)</f>
        <v>0</v>
      </c>
      <c r="O42" s="149">
        <f>SUMIFS('Transaction List - Int Report 1'!$M$10:$M$115,'Transaction List - Int Report 1'!$D$10:$D$115,'Budget &amp; Fin Report'!O$9,'Transaction List - Int Report 1'!$B$10:$B$115,'Budget &amp; Fin Report'!$B42)</f>
        <v>60</v>
      </c>
      <c r="P42" s="94">
        <f>SUMIFS('Transaction List - Int Report 1'!$M$10:$M$115,'Transaction List - Int Report 1'!$D$10:$D$115,'Budget &amp; Fin Report'!P$9,'Transaction List - Int Report 1'!$B$10:$B$115,'Budget &amp; Fin Report'!$B42)</f>
        <v>50</v>
      </c>
      <c r="Q42" s="94">
        <f>SUM(K42:P42)</f>
        <v>1250</v>
      </c>
      <c r="R42" s="194">
        <f t="shared" ref="R42:R66" si="26">Q42/I42</f>
        <v>0.41666666666666669</v>
      </c>
      <c r="T42" s="93">
        <f>SUMIFS('Transaction List - Int Report 2'!$M$10:$M$115,'Transaction List - Int Report 2'!$D$10:$D$115,'Budget &amp; Fin Report'!T$9,'Transaction List - Int Report 2'!$B$10:$B$115,'Budget &amp; Fin Report'!$B42)</f>
        <v>0</v>
      </c>
      <c r="U42" s="94">
        <f>SUMIFS('Transaction List - Int Report 2'!$M$10:$M$115,'Transaction List - Int Report 2'!$D$10:$D$115,'Budget &amp; Fin Report'!U$9,'Transaction List - Int Report 2'!$B$10:$B$115,'Budget &amp; Fin Report'!$B42)</f>
        <v>0</v>
      </c>
      <c r="V42" s="149">
        <f>SUMIFS('Transaction List - Int Report 2'!$M$10:$M$115,'Transaction List - Int Report 2'!$D$10:$D$115,'Budget &amp; Fin Report'!V$9,'Transaction List - Int Report 2'!$B$10:$B$115,'Budget &amp; Fin Report'!$B42)</f>
        <v>1250</v>
      </c>
      <c r="W42" s="149">
        <f>SUMIFS('Transaction List - Int Report 2'!$M$10:$M$115,'Transaction List - Int Report 2'!$D$10:$D$115,'Budget &amp; Fin Report'!W$9,'Transaction List - Int Report 2'!$B$10:$B$115,'Budget &amp; Fin Report'!$B42)</f>
        <v>0</v>
      </c>
      <c r="X42" s="149">
        <f>SUMIFS('Transaction List - Int Report 2'!$M$10:$M$115,'Transaction List - Int Report 2'!$D$10:$D$115,'Budget &amp; Fin Report'!X$9,'Transaction List - Int Report 2'!$B$10:$B$115,'Budget &amp; Fin Report'!$B42)</f>
        <v>0</v>
      </c>
      <c r="Y42" s="94">
        <f>SUMIFS('Transaction List - Int Report 2'!$M$10:$M$115,'Transaction List - Int Report 2'!$D$10:$D$115,'Budget &amp; Fin Report'!Y$9,'Transaction List - Int Report 2'!$B$10:$B$115,'Budget &amp; Fin Report'!$B42)</f>
        <v>0</v>
      </c>
      <c r="Z42" s="94">
        <f>SUM(T42:Y42)</f>
        <v>1250</v>
      </c>
      <c r="AA42" s="194">
        <f>Z42/I42</f>
        <v>0.41666666666666669</v>
      </c>
      <c r="AC42" s="93">
        <f>SUMIFS('Transaction List - Final Report'!$M$10:$M$115,'Transaction List - Final Report'!$D$10:$D$115,'Budget &amp; Fin Report'!AC$9,'Transaction List - Final Report'!$B$10:$B$115,'Budget &amp; Fin Report'!$B42)</f>
        <v>0</v>
      </c>
      <c r="AD42" s="94">
        <f>SUMIFS('Transaction List - Final Report'!$M$10:$M$115,'Transaction List - Final Report'!$D$10:$D$115,'Budget &amp; Fin Report'!AD$9,'Transaction List - Final Report'!$B$10:$B$115,'Budget &amp; Fin Report'!$B42)</f>
        <v>0</v>
      </c>
      <c r="AE42" s="149">
        <f>SUMIFS('Transaction List - Final Report'!$M$10:$M$115,'Transaction List - Final Report'!$D$10:$D$115,'Budget &amp; Fin Report'!AE$9,'Transaction List - Final Report'!$B$10:$B$115,'Budget &amp; Fin Report'!$B42)</f>
        <v>0</v>
      </c>
      <c r="AF42" s="149">
        <f>SUMIFS('Transaction List - Final Report'!$M$10:$M$115,'Transaction List - Final Report'!$D$10:$D$115,'Budget &amp; Fin Report'!AF$9,'Transaction List - Final Report'!$B$10:$B$115,'Budget &amp; Fin Report'!$B42)</f>
        <v>60</v>
      </c>
      <c r="AG42" s="149">
        <f>SUMIFS('Transaction List - Final Report'!$M$10:$M$115,'Transaction List - Final Report'!$D$10:$D$115,'Budget &amp; Fin Report'!AG$9,'Transaction List - Final Report'!$B$10:$B$115,'Budget &amp; Fin Report'!$B42)</f>
        <v>1190</v>
      </c>
      <c r="AH42" s="94">
        <f>SUMIFS('Transaction List - Final Report'!$M$10:$M$115,'Transaction List - Final Report'!$D$10:$D$115,'Budget &amp; Fin Report'!AH$9,'Transaction List - Final Report'!$B$10:$B$115,'Budget &amp; Fin Report'!$B42)</f>
        <v>0</v>
      </c>
      <c r="AI42" s="94">
        <f>SUM(AC42:AH42)</f>
        <v>1250</v>
      </c>
      <c r="AJ42" s="192">
        <f>AI42/I42</f>
        <v>0.41666666666666669</v>
      </c>
    </row>
    <row r="43" spans="2:36" ht="15">
      <c r="B43" s="225" t="s">
        <v>191</v>
      </c>
      <c r="C43" s="226" t="s">
        <v>192</v>
      </c>
      <c r="D43" s="227" t="s">
        <v>157</v>
      </c>
      <c r="E43" s="227">
        <v>1</v>
      </c>
      <c r="F43" s="230">
        <v>1000</v>
      </c>
      <c r="G43" s="227">
        <v>10</v>
      </c>
      <c r="H43" s="229">
        <v>0.3</v>
      </c>
      <c r="I43" s="158">
        <f t="shared" ref="I43:I44" si="27">E43*F43*G43*H43</f>
        <v>3000</v>
      </c>
      <c r="J43" s="142"/>
      <c r="K43" s="93">
        <f>SUMIFS('Transaction List - Int Report 1'!$M$10:$M$115,'Transaction List - Int Report 1'!$D$10:$D$115,'Budget &amp; Fin Report'!K$9,'Transaction List - Int Report 1'!$B$10:$B$115,'Budget &amp; Fin Report'!$B43)</f>
        <v>0</v>
      </c>
      <c r="L43" s="94">
        <f>SUMIFS('Transaction List - Int Report 1'!$M$10:$M$115,'Transaction List - Int Report 1'!$D$10:$D$115,'Budget &amp; Fin Report'!L$9,'Transaction List - Int Report 1'!$B$10:$B$115,'Budget &amp; Fin Report'!$B43)</f>
        <v>0</v>
      </c>
      <c r="M43" s="149">
        <f>SUMIFS('Transaction List - Int Report 1'!$M$10:$M$115,'Transaction List - Int Report 1'!$D$10:$D$115,'Budget &amp; Fin Report'!M$9,'Transaction List - Int Report 1'!$B$10:$B$115,'Budget &amp; Fin Report'!$B43)</f>
        <v>0</v>
      </c>
      <c r="N43" s="149">
        <f>SUMIFS('Transaction List - Int Report 1'!$M$10:$M$115,'Transaction List - Int Report 1'!$D$10:$D$115,'Budget &amp; Fin Report'!N$9,'Transaction List - Int Report 1'!$B$10:$B$115,'Budget &amp; Fin Report'!$B43)</f>
        <v>0</v>
      </c>
      <c r="O43" s="149">
        <f>SUMIFS('Transaction List - Int Report 1'!$M$10:$M$115,'Transaction List - Int Report 1'!$D$10:$D$115,'Budget &amp; Fin Report'!O$9,'Transaction List - Int Report 1'!$B$10:$B$115,'Budget &amp; Fin Report'!$B43)</f>
        <v>0</v>
      </c>
      <c r="P43" s="94">
        <f>SUMIFS('Transaction List - Int Report 1'!$M$10:$M$115,'Transaction List - Int Report 1'!$D$10:$D$115,'Budget &amp; Fin Report'!P$9,'Transaction List - Int Report 1'!$B$10:$B$115,'Budget &amp; Fin Report'!$B43)</f>
        <v>0</v>
      </c>
      <c r="Q43" s="94">
        <f t="shared" ref="Q43:Q49" si="28">SUM(K43:P43)</f>
        <v>0</v>
      </c>
      <c r="R43" s="194">
        <f t="shared" si="26"/>
        <v>0</v>
      </c>
      <c r="T43" s="93">
        <f>SUMIFS('Transaction List - Int Report 2'!$M$10:$M$115,'Transaction List - Int Report 2'!$D$10:$D$115,'Budget &amp; Fin Report'!T$9,'Transaction List - Int Report 2'!$B$10:$B$115,'Budget &amp; Fin Report'!$B43)</f>
        <v>0</v>
      </c>
      <c r="U43" s="94">
        <f>SUMIFS('Transaction List - Int Report 2'!$M$10:$M$115,'Transaction List - Int Report 2'!$D$10:$D$115,'Budget &amp; Fin Report'!U$9,'Transaction List - Int Report 2'!$B$10:$B$115,'Budget &amp; Fin Report'!$B43)</f>
        <v>0</v>
      </c>
      <c r="V43" s="149">
        <f>SUMIFS('Transaction List - Int Report 2'!$M$10:$M$115,'Transaction List - Int Report 2'!$D$10:$D$115,'Budget &amp; Fin Report'!V$9,'Transaction List - Int Report 2'!$B$10:$B$115,'Budget &amp; Fin Report'!$B43)</f>
        <v>0</v>
      </c>
      <c r="W43" s="149">
        <f>SUMIFS('Transaction List - Int Report 2'!$M$10:$M$115,'Transaction List - Int Report 2'!$D$10:$D$115,'Budget &amp; Fin Report'!W$9,'Transaction List - Int Report 2'!$B$10:$B$115,'Budget &amp; Fin Report'!$B43)</f>
        <v>0</v>
      </c>
      <c r="X43" s="149">
        <f>SUMIFS('Transaction List - Int Report 2'!$M$10:$M$115,'Transaction List - Int Report 2'!$D$10:$D$115,'Budget &amp; Fin Report'!X$9,'Transaction List - Int Report 2'!$B$10:$B$115,'Budget &amp; Fin Report'!$B43)</f>
        <v>0</v>
      </c>
      <c r="Y43" s="94">
        <f>SUMIFS('Transaction List - Int Report 2'!$M$10:$M$115,'Transaction List - Int Report 2'!$D$10:$D$115,'Budget &amp; Fin Report'!Y$9,'Transaction List - Int Report 2'!$B$10:$B$115,'Budget &amp; Fin Report'!$B43)</f>
        <v>0</v>
      </c>
      <c r="Z43" s="94">
        <f t="shared" ref="Z43:Z49" si="29">SUM(T43:Y43)</f>
        <v>0</v>
      </c>
      <c r="AA43" s="194">
        <f t="shared" ref="AA43:AA53" si="30">Z43/I43</f>
        <v>0</v>
      </c>
      <c r="AC43" s="93">
        <f>SUMIFS('Transaction List - Final Report'!$M$10:$M$115,'Transaction List - Final Report'!$D$10:$D$115,'Budget &amp; Fin Report'!AC$9,'Transaction List - Final Report'!$B$10:$B$115,'Budget &amp; Fin Report'!$B43)</f>
        <v>0</v>
      </c>
      <c r="AD43" s="94">
        <f>SUMIFS('Transaction List - Final Report'!$M$10:$M$115,'Transaction List - Final Report'!$D$10:$D$115,'Budget &amp; Fin Report'!AD$9,'Transaction List - Final Report'!$B$10:$B$115,'Budget &amp; Fin Report'!$B43)</f>
        <v>0</v>
      </c>
      <c r="AE43" s="149">
        <f>SUMIFS('Transaction List - Final Report'!$M$10:$M$115,'Transaction List - Final Report'!$D$10:$D$115,'Budget &amp; Fin Report'!AE$9,'Transaction List - Final Report'!$B$10:$B$115,'Budget &amp; Fin Report'!$B43)</f>
        <v>0</v>
      </c>
      <c r="AF43" s="149">
        <f>SUMIFS('Transaction List - Final Report'!$M$10:$M$115,'Transaction List - Final Report'!$D$10:$D$115,'Budget &amp; Fin Report'!AF$9,'Transaction List - Final Report'!$B$10:$B$115,'Budget &amp; Fin Report'!$B43)</f>
        <v>0</v>
      </c>
      <c r="AG43" s="149">
        <f>SUMIFS('Transaction List - Final Report'!$M$10:$M$115,'Transaction List - Final Report'!$D$10:$D$115,'Budget &amp; Fin Report'!AG$9,'Transaction List - Final Report'!$B$10:$B$115,'Budget &amp; Fin Report'!$B43)</f>
        <v>0</v>
      </c>
      <c r="AH43" s="94">
        <f>SUMIFS('Transaction List - Final Report'!$M$10:$M$115,'Transaction List - Final Report'!$D$10:$D$115,'Budget &amp; Fin Report'!AH$9,'Transaction List - Final Report'!$B$10:$B$115,'Budget &amp; Fin Report'!$B43)</f>
        <v>0</v>
      </c>
      <c r="AI43" s="94">
        <f t="shared" ref="AI43:AI52" si="31">SUM(AC43:AH43)</f>
        <v>0</v>
      </c>
      <c r="AJ43" s="192">
        <f t="shared" ref="AJ43:AJ53" si="32">AI43/I43</f>
        <v>0</v>
      </c>
    </row>
    <row r="44" spans="2:36" ht="15">
      <c r="B44" s="225" t="s">
        <v>193</v>
      </c>
      <c r="C44" s="226"/>
      <c r="D44" s="227"/>
      <c r="E44" s="227"/>
      <c r="F44" s="230"/>
      <c r="G44" s="227"/>
      <c r="H44" s="229"/>
      <c r="I44" s="158">
        <f t="shared" si="27"/>
        <v>0</v>
      </c>
      <c r="J44" s="142"/>
      <c r="K44" s="93">
        <f>SUMIFS('Transaction List - Int Report 1'!$M$10:$M$115,'Transaction List - Int Report 1'!$D$10:$D$115,'Budget &amp; Fin Report'!K$9,'Transaction List - Int Report 1'!$B$10:$B$115,'Budget &amp; Fin Report'!$B44)</f>
        <v>0</v>
      </c>
      <c r="L44" s="94">
        <f>SUMIFS('Transaction List - Int Report 1'!$M$10:$M$115,'Transaction List - Int Report 1'!$D$10:$D$115,'Budget &amp; Fin Report'!L$9,'Transaction List - Int Report 1'!$B$10:$B$115,'Budget &amp; Fin Report'!$B44)</f>
        <v>0</v>
      </c>
      <c r="M44" s="149">
        <f>SUMIFS('Transaction List - Int Report 1'!$M$10:$M$115,'Transaction List - Int Report 1'!$D$10:$D$115,'Budget &amp; Fin Report'!M$9,'Transaction List - Int Report 1'!$B$10:$B$115,'Budget &amp; Fin Report'!$B44)</f>
        <v>0</v>
      </c>
      <c r="N44" s="149">
        <f>SUMIFS('Transaction List - Int Report 1'!$M$10:$M$115,'Transaction List - Int Report 1'!$D$10:$D$115,'Budget &amp; Fin Report'!N$9,'Transaction List - Int Report 1'!$B$10:$B$115,'Budget &amp; Fin Report'!$B44)</f>
        <v>0</v>
      </c>
      <c r="O44" s="149">
        <f>SUMIFS('Transaction List - Int Report 1'!$M$10:$M$115,'Transaction List - Int Report 1'!$D$10:$D$115,'Budget &amp; Fin Report'!O$9,'Transaction List - Int Report 1'!$B$10:$B$115,'Budget &amp; Fin Report'!$B44)</f>
        <v>0</v>
      </c>
      <c r="P44" s="94">
        <f>SUMIFS('Transaction List - Int Report 1'!$M$10:$M$115,'Transaction List - Int Report 1'!$D$10:$D$115,'Budget &amp; Fin Report'!P$9,'Transaction List - Int Report 1'!$B$10:$B$115,'Budget &amp; Fin Report'!$B44)</f>
        <v>0</v>
      </c>
      <c r="Q44" s="94">
        <f t="shared" si="28"/>
        <v>0</v>
      </c>
      <c r="R44" s="193" t="e">
        <f t="shared" si="26"/>
        <v>#DIV/0!</v>
      </c>
      <c r="T44" s="93">
        <f>SUMIFS('Transaction List - Int Report 2'!$M$10:$M$115,'Transaction List - Int Report 2'!$D$10:$D$115,'Budget &amp; Fin Report'!T$9,'Transaction List - Int Report 2'!$B$10:$B$115,'Budget &amp; Fin Report'!$B44)</f>
        <v>0</v>
      </c>
      <c r="U44" s="94">
        <f>SUMIFS('Transaction List - Int Report 2'!$M$10:$M$115,'Transaction List - Int Report 2'!$D$10:$D$115,'Budget &amp; Fin Report'!U$9,'Transaction List - Int Report 2'!$B$10:$B$115,'Budget &amp; Fin Report'!$B44)</f>
        <v>0</v>
      </c>
      <c r="V44" s="149">
        <f>SUMIFS('Transaction List - Int Report 2'!$M$10:$M$115,'Transaction List - Int Report 2'!$D$10:$D$115,'Budget &amp; Fin Report'!V$9,'Transaction List - Int Report 2'!$B$10:$B$115,'Budget &amp; Fin Report'!$B44)</f>
        <v>0</v>
      </c>
      <c r="W44" s="149">
        <f>SUMIFS('Transaction List - Int Report 2'!$M$10:$M$115,'Transaction List - Int Report 2'!$D$10:$D$115,'Budget &amp; Fin Report'!W$9,'Transaction List - Int Report 2'!$B$10:$B$115,'Budget &amp; Fin Report'!$B44)</f>
        <v>0</v>
      </c>
      <c r="X44" s="149">
        <f>SUMIFS('Transaction List - Int Report 2'!$M$10:$M$115,'Transaction List - Int Report 2'!$D$10:$D$115,'Budget &amp; Fin Report'!X$9,'Transaction List - Int Report 2'!$B$10:$B$115,'Budget &amp; Fin Report'!$B44)</f>
        <v>0</v>
      </c>
      <c r="Y44" s="94">
        <f>SUMIFS('Transaction List - Int Report 2'!$M$10:$M$115,'Transaction List - Int Report 2'!$D$10:$D$115,'Budget &amp; Fin Report'!Y$9,'Transaction List - Int Report 2'!$B$10:$B$115,'Budget &amp; Fin Report'!$B44)</f>
        <v>0</v>
      </c>
      <c r="Z44" s="94">
        <f t="shared" si="29"/>
        <v>0</v>
      </c>
      <c r="AA44" s="194" t="e">
        <f t="shared" si="30"/>
        <v>#DIV/0!</v>
      </c>
      <c r="AC44" s="93">
        <f>SUMIFS('Transaction List - Final Report'!$M$10:$M$115,'Transaction List - Final Report'!$D$10:$D$115,'Budget &amp; Fin Report'!AC$9,'Transaction List - Final Report'!$B$10:$B$115,'Budget &amp; Fin Report'!$B44)</f>
        <v>0</v>
      </c>
      <c r="AD44" s="94">
        <f>SUMIFS('Transaction List - Final Report'!$M$10:$M$115,'Transaction List - Final Report'!$D$10:$D$115,'Budget &amp; Fin Report'!AD$9,'Transaction List - Final Report'!$B$10:$B$115,'Budget &amp; Fin Report'!$B44)</f>
        <v>0</v>
      </c>
      <c r="AE44" s="149">
        <f>SUMIFS('Transaction List - Final Report'!$M$10:$M$115,'Transaction List - Final Report'!$D$10:$D$115,'Budget &amp; Fin Report'!AE$9,'Transaction List - Final Report'!$B$10:$B$115,'Budget &amp; Fin Report'!$B44)</f>
        <v>0</v>
      </c>
      <c r="AF44" s="149">
        <f>SUMIFS('Transaction List - Final Report'!$M$10:$M$115,'Transaction List - Final Report'!$D$10:$D$115,'Budget &amp; Fin Report'!AF$9,'Transaction List - Final Report'!$B$10:$B$115,'Budget &amp; Fin Report'!$B44)</f>
        <v>0</v>
      </c>
      <c r="AG44" s="149">
        <f>SUMIFS('Transaction List - Final Report'!$M$10:$M$115,'Transaction List - Final Report'!$D$10:$D$115,'Budget &amp; Fin Report'!AG$9,'Transaction List - Final Report'!$B$10:$B$115,'Budget &amp; Fin Report'!$B44)</f>
        <v>0</v>
      </c>
      <c r="AH44" s="94">
        <f>SUMIFS('Transaction List - Final Report'!$M$10:$M$115,'Transaction List - Final Report'!$D$10:$D$115,'Budget &amp; Fin Report'!AH$9,'Transaction List - Final Report'!$B$10:$B$115,'Budget &amp; Fin Report'!$B44)</f>
        <v>0</v>
      </c>
      <c r="AI44" s="94">
        <f t="shared" si="31"/>
        <v>0</v>
      </c>
      <c r="AJ44" s="192" t="e">
        <f t="shared" si="32"/>
        <v>#DIV/0!</v>
      </c>
    </row>
    <row r="45" spans="2:36" ht="15">
      <c r="B45" s="225" t="s">
        <v>194</v>
      </c>
      <c r="C45" s="226"/>
      <c r="D45" s="227"/>
      <c r="E45" s="227"/>
      <c r="F45" s="230"/>
      <c r="G45" s="227"/>
      <c r="H45" s="229"/>
      <c r="I45" s="158">
        <f>E45*F45*G45*H45</f>
        <v>0</v>
      </c>
      <c r="J45" s="142"/>
      <c r="K45" s="93">
        <f>SUMIFS('Transaction List - Int Report 1'!$M$10:$M$115,'Transaction List - Int Report 1'!$D$10:$D$115,'Budget &amp; Fin Report'!K$9,'Transaction List - Int Report 1'!$B$10:$B$115,'Budget &amp; Fin Report'!$B45)</f>
        <v>0</v>
      </c>
      <c r="L45" s="94">
        <f>SUMIFS('Transaction List - Int Report 1'!$M$10:$M$115,'Transaction List - Int Report 1'!$D$10:$D$115,'Budget &amp; Fin Report'!L$9,'Transaction List - Int Report 1'!$B$10:$B$115,'Budget &amp; Fin Report'!$B45)</f>
        <v>0</v>
      </c>
      <c r="M45" s="149">
        <f>SUMIFS('Transaction List - Int Report 1'!$M$10:$M$115,'Transaction List - Int Report 1'!$D$10:$D$115,'Budget &amp; Fin Report'!M$9,'Transaction List - Int Report 1'!$B$10:$B$115,'Budget &amp; Fin Report'!$B45)</f>
        <v>0</v>
      </c>
      <c r="N45" s="149">
        <f>SUMIFS('Transaction List - Int Report 1'!$M$10:$M$115,'Transaction List - Int Report 1'!$D$10:$D$115,'Budget &amp; Fin Report'!N$9,'Transaction List - Int Report 1'!$B$10:$B$115,'Budget &amp; Fin Report'!$B45)</f>
        <v>0</v>
      </c>
      <c r="O45" s="149">
        <f>SUMIFS('Transaction List - Int Report 1'!$M$10:$M$115,'Transaction List - Int Report 1'!$D$10:$D$115,'Budget &amp; Fin Report'!O$9,'Transaction List - Int Report 1'!$B$10:$B$115,'Budget &amp; Fin Report'!$B45)</f>
        <v>0</v>
      </c>
      <c r="P45" s="94">
        <f>SUMIFS('Transaction List - Int Report 1'!$M$10:$M$115,'Transaction List - Int Report 1'!$D$10:$D$115,'Budget &amp; Fin Report'!P$9,'Transaction List - Int Report 1'!$B$10:$B$115,'Budget &amp; Fin Report'!$B45)</f>
        <v>0</v>
      </c>
      <c r="Q45" s="94">
        <f t="shared" si="28"/>
        <v>0</v>
      </c>
      <c r="R45" s="193" t="e">
        <f t="shared" si="26"/>
        <v>#DIV/0!</v>
      </c>
      <c r="T45" s="93">
        <f>SUMIFS('Transaction List - Int Report 2'!$M$10:$M$115,'Transaction List - Int Report 2'!$D$10:$D$115,'Budget &amp; Fin Report'!T$9,'Transaction List - Int Report 2'!$B$10:$B$115,'Budget &amp; Fin Report'!$B45)</f>
        <v>0</v>
      </c>
      <c r="U45" s="94">
        <f>SUMIFS('Transaction List - Int Report 2'!$M$10:$M$115,'Transaction List - Int Report 2'!$D$10:$D$115,'Budget &amp; Fin Report'!U$9,'Transaction List - Int Report 2'!$B$10:$B$115,'Budget &amp; Fin Report'!$B45)</f>
        <v>0</v>
      </c>
      <c r="V45" s="149">
        <f>SUMIFS('Transaction List - Int Report 2'!$M$10:$M$115,'Transaction List - Int Report 2'!$D$10:$D$115,'Budget &amp; Fin Report'!V$9,'Transaction List - Int Report 2'!$B$10:$B$115,'Budget &amp; Fin Report'!$B45)</f>
        <v>0</v>
      </c>
      <c r="W45" s="149">
        <f>SUMIFS('Transaction List - Int Report 2'!$M$10:$M$115,'Transaction List - Int Report 2'!$D$10:$D$115,'Budget &amp; Fin Report'!W$9,'Transaction List - Int Report 2'!$B$10:$B$115,'Budget &amp; Fin Report'!$B45)</f>
        <v>0</v>
      </c>
      <c r="X45" s="149">
        <f>SUMIFS('Transaction List - Int Report 2'!$M$10:$M$115,'Transaction List - Int Report 2'!$D$10:$D$115,'Budget &amp; Fin Report'!X$9,'Transaction List - Int Report 2'!$B$10:$B$115,'Budget &amp; Fin Report'!$B45)</f>
        <v>0</v>
      </c>
      <c r="Y45" s="94">
        <f>SUMIFS('Transaction List - Int Report 2'!$M$10:$M$115,'Transaction List - Int Report 2'!$D$10:$D$115,'Budget &amp; Fin Report'!Y$9,'Transaction List - Int Report 2'!$B$10:$B$115,'Budget &amp; Fin Report'!$B45)</f>
        <v>0</v>
      </c>
      <c r="Z45" s="94">
        <f t="shared" si="29"/>
        <v>0</v>
      </c>
      <c r="AA45" s="194" t="e">
        <f t="shared" si="30"/>
        <v>#DIV/0!</v>
      </c>
      <c r="AC45" s="93">
        <f>SUMIFS('Transaction List - Final Report'!$M$10:$M$115,'Transaction List - Final Report'!$D$10:$D$115,'Budget &amp; Fin Report'!AC$9,'Transaction List - Final Report'!$B$10:$B$115,'Budget &amp; Fin Report'!$B45)</f>
        <v>0</v>
      </c>
      <c r="AD45" s="94">
        <f>SUMIFS('Transaction List - Final Report'!$M$10:$M$115,'Transaction List - Final Report'!$D$10:$D$115,'Budget &amp; Fin Report'!AD$9,'Transaction List - Final Report'!$B$10:$B$115,'Budget &amp; Fin Report'!$B45)</f>
        <v>0</v>
      </c>
      <c r="AE45" s="149">
        <f>SUMIFS('Transaction List - Final Report'!$M$10:$M$115,'Transaction List - Final Report'!$D$10:$D$115,'Budget &amp; Fin Report'!AE$9,'Transaction List - Final Report'!$B$10:$B$115,'Budget &amp; Fin Report'!$B45)</f>
        <v>0</v>
      </c>
      <c r="AF45" s="149">
        <f>SUMIFS('Transaction List - Final Report'!$M$10:$M$115,'Transaction List - Final Report'!$D$10:$D$115,'Budget &amp; Fin Report'!AF$9,'Transaction List - Final Report'!$B$10:$B$115,'Budget &amp; Fin Report'!$B45)</f>
        <v>0</v>
      </c>
      <c r="AG45" s="149">
        <f>SUMIFS('Transaction List - Final Report'!$M$10:$M$115,'Transaction List - Final Report'!$D$10:$D$115,'Budget &amp; Fin Report'!AG$9,'Transaction List - Final Report'!$B$10:$B$115,'Budget &amp; Fin Report'!$B45)</f>
        <v>0</v>
      </c>
      <c r="AH45" s="94">
        <f>SUMIFS('Transaction List - Final Report'!$M$10:$M$115,'Transaction List - Final Report'!$D$10:$D$115,'Budget &amp; Fin Report'!AH$9,'Transaction List - Final Report'!$B$10:$B$115,'Budget &amp; Fin Report'!$B45)</f>
        <v>0</v>
      </c>
      <c r="AI45" s="94">
        <f t="shared" si="31"/>
        <v>0</v>
      </c>
      <c r="AJ45" s="194" t="e">
        <f t="shared" si="32"/>
        <v>#DIV/0!</v>
      </c>
    </row>
    <row r="46" spans="2:36" ht="15">
      <c r="B46" s="225" t="s">
        <v>195</v>
      </c>
      <c r="C46" s="226"/>
      <c r="D46" s="227"/>
      <c r="E46" s="227"/>
      <c r="F46" s="230"/>
      <c r="G46" s="227"/>
      <c r="H46" s="229"/>
      <c r="I46" s="158">
        <f>E46*F46*G46*H46</f>
        <v>0</v>
      </c>
      <c r="J46" s="142"/>
      <c r="K46" s="93">
        <f>SUMIFS('Transaction List - Int Report 1'!$M$10:$M$115,'Transaction List - Int Report 1'!$D$10:$D$115,'Budget &amp; Fin Report'!K$9,'Transaction List - Int Report 1'!$B$10:$B$115,'Budget &amp; Fin Report'!$B46)</f>
        <v>0</v>
      </c>
      <c r="L46" s="94">
        <f>SUMIFS('Transaction List - Int Report 1'!$M$10:$M$115,'Transaction List - Int Report 1'!$D$10:$D$115,'Budget &amp; Fin Report'!L$9,'Transaction List - Int Report 1'!$B$10:$B$115,'Budget &amp; Fin Report'!$B46)</f>
        <v>0</v>
      </c>
      <c r="M46" s="149">
        <f>SUMIFS('Transaction List - Int Report 1'!$M$10:$M$115,'Transaction List - Int Report 1'!$D$10:$D$115,'Budget &amp; Fin Report'!M$9,'Transaction List - Int Report 1'!$B$10:$B$115,'Budget &amp; Fin Report'!$B46)</f>
        <v>0</v>
      </c>
      <c r="N46" s="149">
        <f>SUMIFS('Transaction List - Int Report 1'!$M$10:$M$115,'Transaction List - Int Report 1'!$D$10:$D$115,'Budget &amp; Fin Report'!N$9,'Transaction List - Int Report 1'!$B$10:$B$115,'Budget &amp; Fin Report'!$B46)</f>
        <v>0</v>
      </c>
      <c r="O46" s="149">
        <f>SUMIFS('Transaction List - Int Report 1'!$M$10:$M$115,'Transaction List - Int Report 1'!$D$10:$D$115,'Budget &amp; Fin Report'!O$9,'Transaction List - Int Report 1'!$B$10:$B$115,'Budget &amp; Fin Report'!$B46)</f>
        <v>0</v>
      </c>
      <c r="P46" s="94">
        <f>SUMIFS('Transaction List - Int Report 1'!$M$10:$M$115,'Transaction List - Int Report 1'!$D$10:$D$115,'Budget &amp; Fin Report'!P$9,'Transaction List - Int Report 1'!$B$10:$B$115,'Budget &amp; Fin Report'!$B46)</f>
        <v>0</v>
      </c>
      <c r="Q46" s="94">
        <f t="shared" si="28"/>
        <v>0</v>
      </c>
      <c r="R46" s="193" t="e">
        <f t="shared" si="26"/>
        <v>#DIV/0!</v>
      </c>
      <c r="T46" s="93">
        <f>SUMIFS('Transaction List - Int Report 2'!$M$10:$M$115,'Transaction List - Int Report 2'!$D$10:$D$115,'Budget &amp; Fin Report'!T$9,'Transaction List - Int Report 2'!$B$10:$B$115,'Budget &amp; Fin Report'!$B46)</f>
        <v>0</v>
      </c>
      <c r="U46" s="94">
        <f>SUMIFS('Transaction List - Int Report 2'!$M$10:$M$115,'Transaction List - Int Report 2'!$D$10:$D$115,'Budget &amp; Fin Report'!U$9,'Transaction List - Int Report 2'!$B$10:$B$115,'Budget &amp; Fin Report'!$B46)</f>
        <v>0</v>
      </c>
      <c r="V46" s="149">
        <f>SUMIFS('Transaction List - Int Report 2'!$M$10:$M$115,'Transaction List - Int Report 2'!$D$10:$D$115,'Budget &amp; Fin Report'!V$9,'Transaction List - Int Report 2'!$B$10:$B$115,'Budget &amp; Fin Report'!$B46)</f>
        <v>0</v>
      </c>
      <c r="W46" s="149">
        <f>SUMIFS('Transaction List - Int Report 2'!$M$10:$M$115,'Transaction List - Int Report 2'!$D$10:$D$115,'Budget &amp; Fin Report'!W$9,'Transaction List - Int Report 2'!$B$10:$B$115,'Budget &amp; Fin Report'!$B46)</f>
        <v>0</v>
      </c>
      <c r="X46" s="149">
        <f>SUMIFS('Transaction List - Int Report 2'!$M$10:$M$115,'Transaction List - Int Report 2'!$D$10:$D$115,'Budget &amp; Fin Report'!X$9,'Transaction List - Int Report 2'!$B$10:$B$115,'Budget &amp; Fin Report'!$B46)</f>
        <v>0</v>
      </c>
      <c r="Y46" s="94">
        <f>SUMIFS('Transaction List - Int Report 2'!$M$10:$M$115,'Transaction List - Int Report 2'!$D$10:$D$115,'Budget &amp; Fin Report'!Y$9,'Transaction List - Int Report 2'!$B$10:$B$115,'Budget &amp; Fin Report'!$B46)</f>
        <v>0</v>
      </c>
      <c r="Z46" s="94">
        <f t="shared" si="29"/>
        <v>0</v>
      </c>
      <c r="AA46" s="194" t="e">
        <f t="shared" si="30"/>
        <v>#DIV/0!</v>
      </c>
      <c r="AC46" s="93">
        <f>SUMIFS('Transaction List - Final Report'!$M$10:$M$115,'Transaction List - Final Report'!$D$10:$D$115,'Budget &amp; Fin Report'!AC$9,'Transaction List - Final Report'!$B$10:$B$115,'Budget &amp; Fin Report'!$B46)</f>
        <v>0</v>
      </c>
      <c r="AD46" s="94">
        <f>SUMIFS('Transaction List - Final Report'!$M$10:$M$115,'Transaction List - Final Report'!$D$10:$D$115,'Budget &amp; Fin Report'!AD$9,'Transaction List - Final Report'!$B$10:$B$115,'Budget &amp; Fin Report'!$B46)</f>
        <v>0</v>
      </c>
      <c r="AE46" s="149">
        <f>SUMIFS('Transaction List - Final Report'!$M$10:$M$115,'Transaction List - Final Report'!$D$10:$D$115,'Budget &amp; Fin Report'!AE$9,'Transaction List - Final Report'!$B$10:$B$115,'Budget &amp; Fin Report'!$B46)</f>
        <v>0</v>
      </c>
      <c r="AF46" s="149">
        <f>SUMIFS('Transaction List - Final Report'!$M$10:$M$115,'Transaction List - Final Report'!$D$10:$D$115,'Budget &amp; Fin Report'!AF$9,'Transaction List - Final Report'!$B$10:$B$115,'Budget &amp; Fin Report'!$B46)</f>
        <v>0</v>
      </c>
      <c r="AG46" s="149">
        <f>SUMIFS('Transaction List - Final Report'!$M$10:$M$115,'Transaction List - Final Report'!$D$10:$D$115,'Budget &amp; Fin Report'!AG$9,'Transaction List - Final Report'!$B$10:$B$115,'Budget &amp; Fin Report'!$B46)</f>
        <v>0</v>
      </c>
      <c r="AH46" s="94">
        <f>SUMIFS('Transaction List - Final Report'!$M$10:$M$115,'Transaction List - Final Report'!$D$10:$D$115,'Budget &amp; Fin Report'!AH$9,'Transaction List - Final Report'!$B$10:$B$115,'Budget &amp; Fin Report'!$B46)</f>
        <v>0</v>
      </c>
      <c r="AI46" s="94">
        <f t="shared" si="31"/>
        <v>0</v>
      </c>
      <c r="AJ46" s="194" t="e">
        <f t="shared" si="32"/>
        <v>#DIV/0!</v>
      </c>
    </row>
    <row r="47" spans="2:36" ht="15">
      <c r="B47" s="225" t="s">
        <v>196</v>
      </c>
      <c r="C47" s="226"/>
      <c r="D47" s="227"/>
      <c r="E47" s="227"/>
      <c r="F47" s="230"/>
      <c r="G47" s="227"/>
      <c r="H47" s="229"/>
      <c r="I47" s="158">
        <f t="shared" ref="I47:I48" si="33">E47*F47*G47*H47</f>
        <v>0</v>
      </c>
      <c r="J47" s="142"/>
      <c r="K47" s="93">
        <f>SUMIFS('Transaction List - Int Report 1'!$M$10:$M$115,'Transaction List - Int Report 1'!$D$10:$D$115,'Budget &amp; Fin Report'!K$9,'Transaction List - Int Report 1'!$B$10:$B$115,'Budget &amp; Fin Report'!$B47)</f>
        <v>0</v>
      </c>
      <c r="L47" s="94">
        <f>SUMIFS('Transaction List - Int Report 1'!$M$10:$M$115,'Transaction List - Int Report 1'!$D$10:$D$115,'Budget &amp; Fin Report'!L$9,'Transaction List - Int Report 1'!$B$10:$B$115,'Budget &amp; Fin Report'!$B47)</f>
        <v>0</v>
      </c>
      <c r="M47" s="149">
        <f>SUMIFS('Transaction List - Int Report 1'!$M$10:$M$115,'Transaction List - Int Report 1'!$D$10:$D$115,'Budget &amp; Fin Report'!M$9,'Transaction List - Int Report 1'!$B$10:$B$115,'Budget &amp; Fin Report'!$B47)</f>
        <v>0</v>
      </c>
      <c r="N47" s="149">
        <f>SUMIFS('Transaction List - Int Report 1'!$M$10:$M$115,'Transaction List - Int Report 1'!$D$10:$D$115,'Budget &amp; Fin Report'!N$9,'Transaction List - Int Report 1'!$B$10:$B$115,'Budget &amp; Fin Report'!$B47)</f>
        <v>0</v>
      </c>
      <c r="O47" s="149">
        <f>SUMIFS('Transaction List - Int Report 1'!$M$10:$M$115,'Transaction List - Int Report 1'!$D$10:$D$115,'Budget &amp; Fin Report'!O$9,'Transaction List - Int Report 1'!$B$10:$B$115,'Budget &amp; Fin Report'!$B47)</f>
        <v>0</v>
      </c>
      <c r="P47" s="94">
        <f>SUMIFS('Transaction List - Int Report 1'!$M$10:$M$115,'Transaction List - Int Report 1'!$D$10:$D$115,'Budget &amp; Fin Report'!P$9,'Transaction List - Int Report 1'!$B$10:$B$115,'Budget &amp; Fin Report'!$B47)</f>
        <v>0</v>
      </c>
      <c r="Q47" s="94">
        <f t="shared" si="28"/>
        <v>0</v>
      </c>
      <c r="R47" s="193" t="e">
        <f t="shared" si="26"/>
        <v>#DIV/0!</v>
      </c>
      <c r="T47" s="93">
        <f>SUMIFS('Transaction List - Int Report 2'!$M$10:$M$115,'Transaction List - Int Report 2'!$D$10:$D$115,'Budget &amp; Fin Report'!T$9,'Transaction List - Int Report 2'!$B$10:$B$115,'Budget &amp; Fin Report'!$B47)</f>
        <v>0</v>
      </c>
      <c r="U47" s="94">
        <f>SUMIFS('Transaction List - Int Report 2'!$M$10:$M$115,'Transaction List - Int Report 2'!$D$10:$D$115,'Budget &amp; Fin Report'!U$9,'Transaction List - Int Report 2'!$B$10:$B$115,'Budget &amp; Fin Report'!$B47)</f>
        <v>0</v>
      </c>
      <c r="V47" s="149">
        <f>SUMIFS('Transaction List - Int Report 2'!$M$10:$M$115,'Transaction List - Int Report 2'!$D$10:$D$115,'Budget &amp; Fin Report'!V$9,'Transaction List - Int Report 2'!$B$10:$B$115,'Budget &amp; Fin Report'!$B47)</f>
        <v>0</v>
      </c>
      <c r="W47" s="149">
        <f>SUMIFS('Transaction List - Int Report 2'!$M$10:$M$115,'Transaction List - Int Report 2'!$D$10:$D$115,'Budget &amp; Fin Report'!W$9,'Transaction List - Int Report 2'!$B$10:$B$115,'Budget &amp; Fin Report'!$B47)</f>
        <v>0</v>
      </c>
      <c r="X47" s="149">
        <f>SUMIFS('Transaction List - Int Report 2'!$M$10:$M$115,'Transaction List - Int Report 2'!$D$10:$D$115,'Budget &amp; Fin Report'!X$9,'Transaction List - Int Report 2'!$B$10:$B$115,'Budget &amp; Fin Report'!$B47)</f>
        <v>0</v>
      </c>
      <c r="Y47" s="94">
        <f>SUMIFS('Transaction List - Int Report 2'!$M$10:$M$115,'Transaction List - Int Report 2'!$D$10:$D$115,'Budget &amp; Fin Report'!Y$9,'Transaction List - Int Report 2'!$B$10:$B$115,'Budget &amp; Fin Report'!$B47)</f>
        <v>0</v>
      </c>
      <c r="Z47" s="94">
        <f t="shared" si="29"/>
        <v>0</v>
      </c>
      <c r="AA47" s="194" t="e">
        <f t="shared" si="30"/>
        <v>#DIV/0!</v>
      </c>
      <c r="AC47" s="93">
        <f>SUMIFS('Transaction List - Final Report'!$M$10:$M$115,'Transaction List - Final Report'!$D$10:$D$115,'Budget &amp; Fin Report'!AC$9,'Transaction List - Final Report'!$B$10:$B$115,'Budget &amp; Fin Report'!$B47)</f>
        <v>0</v>
      </c>
      <c r="AD47" s="94">
        <f>SUMIFS('Transaction List - Final Report'!$M$10:$M$115,'Transaction List - Final Report'!$D$10:$D$115,'Budget &amp; Fin Report'!AD$9,'Transaction List - Final Report'!$B$10:$B$115,'Budget &amp; Fin Report'!$B47)</f>
        <v>0</v>
      </c>
      <c r="AE47" s="149">
        <f>SUMIFS('Transaction List - Final Report'!$M$10:$M$115,'Transaction List - Final Report'!$D$10:$D$115,'Budget &amp; Fin Report'!AE$9,'Transaction List - Final Report'!$B$10:$B$115,'Budget &amp; Fin Report'!$B47)</f>
        <v>0</v>
      </c>
      <c r="AF47" s="149">
        <f>SUMIFS('Transaction List - Final Report'!$M$10:$M$115,'Transaction List - Final Report'!$D$10:$D$115,'Budget &amp; Fin Report'!AF$9,'Transaction List - Final Report'!$B$10:$B$115,'Budget &amp; Fin Report'!$B47)</f>
        <v>0</v>
      </c>
      <c r="AG47" s="149">
        <f>SUMIFS('Transaction List - Final Report'!$M$10:$M$115,'Transaction List - Final Report'!$D$10:$D$115,'Budget &amp; Fin Report'!AG$9,'Transaction List - Final Report'!$B$10:$B$115,'Budget &amp; Fin Report'!$B47)</f>
        <v>0</v>
      </c>
      <c r="AH47" s="94">
        <f>SUMIFS('Transaction List - Final Report'!$M$10:$M$115,'Transaction List - Final Report'!$D$10:$D$115,'Budget &amp; Fin Report'!AH$9,'Transaction List - Final Report'!$B$10:$B$115,'Budget &amp; Fin Report'!$B47)</f>
        <v>0</v>
      </c>
      <c r="AI47" s="94">
        <f t="shared" si="31"/>
        <v>0</v>
      </c>
      <c r="AJ47" s="194" t="e">
        <f t="shared" si="32"/>
        <v>#DIV/0!</v>
      </c>
    </row>
    <row r="48" spans="2:36" ht="15">
      <c r="B48" s="225" t="s">
        <v>197</v>
      </c>
      <c r="C48" s="226"/>
      <c r="D48" s="227"/>
      <c r="E48" s="227"/>
      <c r="F48" s="230"/>
      <c r="G48" s="227"/>
      <c r="H48" s="229"/>
      <c r="I48" s="158">
        <f t="shared" si="33"/>
        <v>0</v>
      </c>
      <c r="J48" s="142"/>
      <c r="K48" s="93">
        <f>SUMIFS('Transaction List - Int Report 1'!$M$10:$M$115,'Transaction List - Int Report 1'!$D$10:$D$115,'Budget &amp; Fin Report'!K$9,'Transaction List - Int Report 1'!$B$10:$B$115,'Budget &amp; Fin Report'!$B48)</f>
        <v>0</v>
      </c>
      <c r="L48" s="94">
        <f>SUMIFS('Transaction List - Int Report 1'!$M$10:$M$115,'Transaction List - Int Report 1'!$D$10:$D$115,'Budget &amp; Fin Report'!L$9,'Transaction List - Int Report 1'!$B$10:$B$115,'Budget &amp; Fin Report'!$B48)</f>
        <v>0</v>
      </c>
      <c r="M48" s="149">
        <f>SUMIFS('Transaction List - Int Report 1'!$M$10:$M$115,'Transaction List - Int Report 1'!$D$10:$D$115,'Budget &amp; Fin Report'!M$9,'Transaction List - Int Report 1'!$B$10:$B$115,'Budget &amp; Fin Report'!$B48)</f>
        <v>0</v>
      </c>
      <c r="N48" s="149">
        <f>SUMIFS('Transaction List - Int Report 1'!$M$10:$M$115,'Transaction List - Int Report 1'!$D$10:$D$115,'Budget &amp; Fin Report'!N$9,'Transaction List - Int Report 1'!$B$10:$B$115,'Budget &amp; Fin Report'!$B48)</f>
        <v>0</v>
      </c>
      <c r="O48" s="149">
        <f>SUMIFS('Transaction List - Int Report 1'!$M$10:$M$115,'Transaction List - Int Report 1'!$D$10:$D$115,'Budget &amp; Fin Report'!O$9,'Transaction List - Int Report 1'!$B$10:$B$115,'Budget &amp; Fin Report'!$B48)</f>
        <v>0</v>
      </c>
      <c r="P48" s="94">
        <f>SUMIFS('Transaction List - Int Report 1'!$M$10:$M$115,'Transaction List - Int Report 1'!$D$10:$D$115,'Budget &amp; Fin Report'!P$9,'Transaction List - Int Report 1'!$B$10:$B$115,'Budget &amp; Fin Report'!$B48)</f>
        <v>0</v>
      </c>
      <c r="Q48" s="94">
        <f t="shared" si="28"/>
        <v>0</v>
      </c>
      <c r="R48" s="193" t="e">
        <f t="shared" si="26"/>
        <v>#DIV/0!</v>
      </c>
      <c r="T48" s="93">
        <f>SUMIFS('Transaction List - Int Report 2'!$M$10:$M$115,'Transaction List - Int Report 2'!$D$10:$D$115,'Budget &amp; Fin Report'!T$9,'Transaction List - Int Report 2'!$B$10:$B$115,'Budget &amp; Fin Report'!$B48)</f>
        <v>0</v>
      </c>
      <c r="U48" s="94">
        <f>SUMIFS('Transaction List - Int Report 2'!$M$10:$M$115,'Transaction List - Int Report 2'!$D$10:$D$115,'Budget &amp; Fin Report'!U$9,'Transaction List - Int Report 2'!$B$10:$B$115,'Budget &amp; Fin Report'!$B48)</f>
        <v>0</v>
      </c>
      <c r="V48" s="149">
        <f>SUMIFS('Transaction List - Int Report 2'!$M$10:$M$115,'Transaction List - Int Report 2'!$D$10:$D$115,'Budget &amp; Fin Report'!V$9,'Transaction List - Int Report 2'!$B$10:$B$115,'Budget &amp; Fin Report'!$B48)</f>
        <v>0</v>
      </c>
      <c r="W48" s="149">
        <f>SUMIFS('Transaction List - Int Report 2'!$M$10:$M$115,'Transaction List - Int Report 2'!$D$10:$D$115,'Budget &amp; Fin Report'!W$9,'Transaction List - Int Report 2'!$B$10:$B$115,'Budget &amp; Fin Report'!$B48)</f>
        <v>0</v>
      </c>
      <c r="X48" s="149">
        <f>SUMIFS('Transaction List - Int Report 2'!$M$10:$M$115,'Transaction List - Int Report 2'!$D$10:$D$115,'Budget &amp; Fin Report'!X$9,'Transaction List - Int Report 2'!$B$10:$B$115,'Budget &amp; Fin Report'!$B48)</f>
        <v>0</v>
      </c>
      <c r="Y48" s="94">
        <f>SUMIFS('Transaction List - Int Report 2'!$M$10:$M$115,'Transaction List - Int Report 2'!$D$10:$D$115,'Budget &amp; Fin Report'!Y$9,'Transaction List - Int Report 2'!$B$10:$B$115,'Budget &amp; Fin Report'!$B48)</f>
        <v>0</v>
      </c>
      <c r="Z48" s="94">
        <f t="shared" si="29"/>
        <v>0</v>
      </c>
      <c r="AA48" s="194" t="e">
        <f>Z48/I48</f>
        <v>#DIV/0!</v>
      </c>
      <c r="AC48" s="93">
        <f>SUMIFS('Transaction List - Final Report'!$M$10:$M$115,'Transaction List - Final Report'!$D$10:$D$115,'Budget &amp; Fin Report'!AC$9,'Transaction List - Final Report'!$B$10:$B$115,'Budget &amp; Fin Report'!$B48)</f>
        <v>0</v>
      </c>
      <c r="AD48" s="94">
        <f>SUMIFS('Transaction List - Final Report'!$M$10:$M$115,'Transaction List - Final Report'!$D$10:$D$115,'Budget &amp; Fin Report'!AD$9,'Transaction List - Final Report'!$B$10:$B$115,'Budget &amp; Fin Report'!$B48)</f>
        <v>0</v>
      </c>
      <c r="AE48" s="149">
        <f>SUMIFS('Transaction List - Final Report'!$M$10:$M$115,'Transaction List - Final Report'!$D$10:$D$115,'Budget &amp; Fin Report'!AE$9,'Transaction List - Final Report'!$B$10:$B$115,'Budget &amp; Fin Report'!$B48)</f>
        <v>0</v>
      </c>
      <c r="AF48" s="149">
        <f>SUMIFS('Transaction List - Final Report'!$M$10:$M$115,'Transaction List - Final Report'!$D$10:$D$115,'Budget &amp; Fin Report'!AF$9,'Transaction List - Final Report'!$B$10:$B$115,'Budget &amp; Fin Report'!$B48)</f>
        <v>0</v>
      </c>
      <c r="AG48" s="149">
        <f>SUMIFS('Transaction List - Final Report'!$M$10:$M$115,'Transaction List - Final Report'!$D$10:$D$115,'Budget &amp; Fin Report'!AG$9,'Transaction List - Final Report'!$B$10:$B$115,'Budget &amp; Fin Report'!$B48)</f>
        <v>0</v>
      </c>
      <c r="AH48" s="94">
        <f>SUMIFS('Transaction List - Final Report'!$M$10:$M$115,'Transaction List - Final Report'!$D$10:$D$115,'Budget &amp; Fin Report'!AH$9,'Transaction List - Final Report'!$B$10:$B$115,'Budget &amp; Fin Report'!$B48)</f>
        <v>0</v>
      </c>
      <c r="AI48" s="94">
        <f t="shared" si="31"/>
        <v>0</v>
      </c>
      <c r="AJ48" s="194" t="e">
        <f t="shared" si="32"/>
        <v>#DIV/0!</v>
      </c>
    </row>
    <row r="49" spans="2:36" ht="15">
      <c r="B49" s="225" t="s">
        <v>198</v>
      </c>
      <c r="C49" s="226"/>
      <c r="D49" s="227"/>
      <c r="E49" s="227"/>
      <c r="F49" s="230"/>
      <c r="G49" s="227"/>
      <c r="H49" s="229"/>
      <c r="I49" s="158">
        <f>E49*F49*G49*H49</f>
        <v>0</v>
      </c>
      <c r="J49" s="142"/>
      <c r="K49" s="93">
        <f>SUMIFS('Transaction List - Int Report 1'!$M$10:$M$115,'Transaction List - Int Report 1'!$D$10:$D$115,'Budget &amp; Fin Report'!K$9,'Transaction List - Int Report 1'!$B$10:$B$115,'Budget &amp; Fin Report'!$B49)</f>
        <v>0</v>
      </c>
      <c r="L49" s="94">
        <f>SUMIFS('Transaction List - Int Report 1'!$M$10:$M$115,'Transaction List - Int Report 1'!$D$10:$D$115,'Budget &amp; Fin Report'!L$9,'Transaction List - Int Report 1'!$B$10:$B$115,'Budget &amp; Fin Report'!$B49)</f>
        <v>0</v>
      </c>
      <c r="M49" s="149">
        <f>SUMIFS('Transaction List - Int Report 1'!$M$10:$M$115,'Transaction List - Int Report 1'!$D$10:$D$115,'Budget &amp; Fin Report'!M$9,'Transaction List - Int Report 1'!$B$10:$B$115,'Budget &amp; Fin Report'!$B49)</f>
        <v>0</v>
      </c>
      <c r="N49" s="149">
        <f>SUMIFS('Transaction List - Int Report 1'!$M$10:$M$115,'Transaction List - Int Report 1'!$D$10:$D$115,'Budget &amp; Fin Report'!N$9,'Transaction List - Int Report 1'!$B$10:$B$115,'Budget &amp; Fin Report'!$B49)</f>
        <v>0</v>
      </c>
      <c r="O49" s="149">
        <f>SUMIFS('Transaction List - Int Report 1'!$M$10:$M$115,'Transaction List - Int Report 1'!$D$10:$D$115,'Budget &amp; Fin Report'!O$9,'Transaction List - Int Report 1'!$B$10:$B$115,'Budget &amp; Fin Report'!$B49)</f>
        <v>0</v>
      </c>
      <c r="P49" s="94">
        <f>SUMIFS('Transaction List - Int Report 1'!$M$10:$M$115,'Transaction List - Int Report 1'!$D$10:$D$115,'Budget &amp; Fin Report'!P$9,'Transaction List - Int Report 1'!$B$10:$B$115,'Budget &amp; Fin Report'!$B49)</f>
        <v>0</v>
      </c>
      <c r="Q49" s="94">
        <f t="shared" si="28"/>
        <v>0</v>
      </c>
      <c r="R49" s="193" t="e">
        <f t="shared" si="26"/>
        <v>#DIV/0!</v>
      </c>
      <c r="T49" s="93">
        <f>SUMIFS('Transaction List - Int Report 2'!$M$10:$M$115,'Transaction List - Int Report 2'!$D$10:$D$115,'Budget &amp; Fin Report'!T$9,'Transaction List - Int Report 2'!$B$10:$B$115,'Budget &amp; Fin Report'!$B49)</f>
        <v>0</v>
      </c>
      <c r="U49" s="94">
        <f>SUMIFS('Transaction List - Int Report 2'!$M$10:$M$115,'Transaction List - Int Report 2'!$D$10:$D$115,'Budget &amp; Fin Report'!U$9,'Transaction List - Int Report 2'!$B$10:$B$115,'Budget &amp; Fin Report'!$B49)</f>
        <v>0</v>
      </c>
      <c r="V49" s="149">
        <f>SUMIFS('Transaction List - Int Report 2'!$M$10:$M$115,'Transaction List - Int Report 2'!$D$10:$D$115,'Budget &amp; Fin Report'!V$9,'Transaction List - Int Report 2'!$B$10:$B$115,'Budget &amp; Fin Report'!$B49)</f>
        <v>0</v>
      </c>
      <c r="W49" s="149">
        <f>SUMIFS('Transaction List - Int Report 2'!$M$10:$M$115,'Transaction List - Int Report 2'!$D$10:$D$115,'Budget &amp; Fin Report'!W$9,'Transaction List - Int Report 2'!$B$10:$B$115,'Budget &amp; Fin Report'!$B49)</f>
        <v>0</v>
      </c>
      <c r="X49" s="149">
        <f>SUMIFS('Transaction List - Int Report 2'!$M$10:$M$115,'Transaction List - Int Report 2'!$D$10:$D$115,'Budget &amp; Fin Report'!X$9,'Transaction List - Int Report 2'!$B$10:$B$115,'Budget &amp; Fin Report'!$B49)</f>
        <v>0</v>
      </c>
      <c r="Y49" s="94">
        <f>SUMIFS('Transaction List - Int Report 2'!$M$10:$M$115,'Transaction List - Int Report 2'!$D$10:$D$115,'Budget &amp; Fin Report'!Y$9,'Transaction List - Int Report 2'!$B$10:$B$115,'Budget &amp; Fin Report'!$B49)</f>
        <v>0</v>
      </c>
      <c r="Z49" s="94">
        <f t="shared" si="29"/>
        <v>0</v>
      </c>
      <c r="AA49" s="194" t="e">
        <f t="shared" si="30"/>
        <v>#DIV/0!</v>
      </c>
      <c r="AC49" s="93">
        <f>SUMIFS('Transaction List - Final Report'!$M$10:$M$115,'Transaction List - Final Report'!$D$10:$D$115,'Budget &amp; Fin Report'!AC$9,'Transaction List - Final Report'!$B$10:$B$115,'Budget &amp; Fin Report'!$B49)</f>
        <v>0</v>
      </c>
      <c r="AD49" s="94">
        <f>SUMIFS('Transaction List - Final Report'!$M$10:$M$115,'Transaction List - Final Report'!$D$10:$D$115,'Budget &amp; Fin Report'!AD$9,'Transaction List - Final Report'!$B$10:$B$115,'Budget &amp; Fin Report'!$B49)</f>
        <v>0</v>
      </c>
      <c r="AE49" s="149">
        <f>SUMIFS('Transaction List - Final Report'!$M$10:$M$115,'Transaction List - Final Report'!$D$10:$D$115,'Budget &amp; Fin Report'!AE$9,'Transaction List - Final Report'!$B$10:$B$115,'Budget &amp; Fin Report'!$B49)</f>
        <v>0</v>
      </c>
      <c r="AF49" s="149">
        <f>SUMIFS('Transaction List - Final Report'!$M$10:$M$115,'Transaction List - Final Report'!$D$10:$D$115,'Budget &amp; Fin Report'!AF$9,'Transaction List - Final Report'!$B$10:$B$115,'Budget &amp; Fin Report'!$B49)</f>
        <v>0</v>
      </c>
      <c r="AG49" s="149">
        <f>SUMIFS('Transaction List - Final Report'!$M$10:$M$115,'Transaction List - Final Report'!$D$10:$D$115,'Budget &amp; Fin Report'!AG$9,'Transaction List - Final Report'!$B$10:$B$115,'Budget &amp; Fin Report'!$B49)</f>
        <v>0</v>
      </c>
      <c r="AH49" s="94">
        <f>SUMIFS('Transaction List - Final Report'!$M$10:$M$115,'Transaction List - Final Report'!$D$10:$D$115,'Budget &amp; Fin Report'!AH$9,'Transaction List - Final Report'!$B$10:$B$115,'Budget &amp; Fin Report'!$B49)</f>
        <v>0</v>
      </c>
      <c r="AI49" s="94">
        <f t="shared" si="31"/>
        <v>0</v>
      </c>
      <c r="AJ49" s="193" t="e">
        <f t="shared" si="32"/>
        <v>#DIV/0!</v>
      </c>
    </row>
    <row r="50" spans="2:36" ht="15">
      <c r="B50" s="225" t="s">
        <v>199</v>
      </c>
      <c r="C50" s="226"/>
      <c r="D50" s="227"/>
      <c r="E50" s="227"/>
      <c r="F50" s="230"/>
      <c r="G50" s="227"/>
      <c r="H50" s="229"/>
      <c r="I50" s="158">
        <f t="shared" ref="I50:I51" si="34">E50*F50*G50*H50</f>
        <v>0</v>
      </c>
      <c r="J50" s="142"/>
      <c r="K50" s="93">
        <f>SUMIFS('Transaction List - Int Report 1'!$M$10:$M$115,'Transaction List - Int Report 1'!$D$10:$D$115,'Budget &amp; Fin Report'!K$9,'Transaction List - Int Report 1'!$B$10:$B$115,'Budget &amp; Fin Report'!$B50)</f>
        <v>0</v>
      </c>
      <c r="L50" s="94">
        <f>SUMIFS('Transaction List - Int Report 1'!$M$10:$M$115,'Transaction List - Int Report 1'!$D$10:$D$115,'Budget &amp; Fin Report'!L$9,'Transaction List - Int Report 1'!$B$10:$B$115,'Budget &amp; Fin Report'!$B50)</f>
        <v>0</v>
      </c>
      <c r="M50" s="149">
        <f>SUMIFS('Transaction List - Int Report 1'!$M$10:$M$115,'Transaction List - Int Report 1'!$D$10:$D$115,'Budget &amp; Fin Report'!M$9,'Transaction List - Int Report 1'!$B$10:$B$115,'Budget &amp; Fin Report'!$B50)</f>
        <v>0</v>
      </c>
      <c r="N50" s="149">
        <f>SUMIFS('Transaction List - Int Report 1'!$M$10:$M$115,'Transaction List - Int Report 1'!$D$10:$D$115,'Budget &amp; Fin Report'!N$9,'Transaction List - Int Report 1'!$B$10:$B$115,'Budget &amp; Fin Report'!$B50)</f>
        <v>0</v>
      </c>
      <c r="O50" s="149">
        <f>SUMIFS('Transaction List - Int Report 1'!$M$10:$M$115,'Transaction List - Int Report 1'!$D$10:$D$115,'Budget &amp; Fin Report'!O$9,'Transaction List - Int Report 1'!$B$10:$B$115,'Budget &amp; Fin Report'!$B50)</f>
        <v>0</v>
      </c>
      <c r="P50" s="94">
        <f>SUMIFS('Transaction List - Int Report 1'!$M$10:$M$115,'Transaction List - Int Report 1'!$D$10:$D$115,'Budget &amp; Fin Report'!P$9,'Transaction List - Int Report 1'!$B$10:$B$115,'Budget &amp; Fin Report'!$B50)</f>
        <v>0</v>
      </c>
      <c r="Q50" s="94">
        <f>SUM(K50:P50)</f>
        <v>0</v>
      </c>
      <c r="R50" s="193" t="e">
        <f t="shared" si="26"/>
        <v>#DIV/0!</v>
      </c>
      <c r="T50" s="93">
        <f>SUMIFS('Transaction List - Int Report 2'!$M$10:$M$115,'Transaction List - Int Report 2'!$D$10:$D$115,'Budget &amp; Fin Report'!T$9,'Transaction List - Int Report 2'!$B$10:$B$115,'Budget &amp; Fin Report'!$B50)</f>
        <v>0</v>
      </c>
      <c r="U50" s="94">
        <f>SUMIFS('Transaction List - Int Report 2'!$M$10:$M$115,'Transaction List - Int Report 2'!$D$10:$D$115,'Budget &amp; Fin Report'!U$9,'Transaction List - Int Report 2'!$B$10:$B$115,'Budget &amp; Fin Report'!$B50)</f>
        <v>0</v>
      </c>
      <c r="V50" s="149">
        <f>SUMIFS('Transaction List - Int Report 2'!$M$10:$M$115,'Transaction List - Int Report 2'!$D$10:$D$115,'Budget &amp; Fin Report'!V$9,'Transaction List - Int Report 2'!$B$10:$B$115,'Budget &amp; Fin Report'!$B50)</f>
        <v>0</v>
      </c>
      <c r="W50" s="149">
        <f>SUMIFS('Transaction List - Int Report 2'!$M$10:$M$115,'Transaction List - Int Report 2'!$D$10:$D$115,'Budget &amp; Fin Report'!W$9,'Transaction List - Int Report 2'!$B$10:$B$115,'Budget &amp; Fin Report'!$B50)</f>
        <v>0</v>
      </c>
      <c r="X50" s="149">
        <f>SUMIFS('Transaction List - Int Report 2'!$M$10:$M$115,'Transaction List - Int Report 2'!$D$10:$D$115,'Budget &amp; Fin Report'!X$9,'Transaction List - Int Report 2'!$B$10:$B$115,'Budget &amp; Fin Report'!$B50)</f>
        <v>0</v>
      </c>
      <c r="Y50" s="94">
        <f>SUMIFS('Transaction List - Int Report 2'!$M$10:$M$115,'Transaction List - Int Report 2'!$D$10:$D$115,'Budget &amp; Fin Report'!Y$9,'Transaction List - Int Report 2'!$B$10:$B$115,'Budget &amp; Fin Report'!$B50)</f>
        <v>0</v>
      </c>
      <c r="Z50" s="94">
        <f>SUM(T50:Y50)</f>
        <v>0</v>
      </c>
      <c r="AA50" s="194" t="e">
        <f t="shared" si="30"/>
        <v>#DIV/0!</v>
      </c>
      <c r="AC50" s="93">
        <f>SUMIFS('Transaction List - Final Report'!$M$10:$M$115,'Transaction List - Final Report'!$D$10:$D$115,'Budget &amp; Fin Report'!AC$9,'Transaction List - Final Report'!$B$10:$B$115,'Budget &amp; Fin Report'!$B50)</f>
        <v>0</v>
      </c>
      <c r="AD50" s="94">
        <f>SUMIFS('Transaction List - Final Report'!$M$10:$M$115,'Transaction List - Final Report'!$D$10:$D$115,'Budget &amp; Fin Report'!AD$9,'Transaction List - Final Report'!$B$10:$B$115,'Budget &amp; Fin Report'!$B50)</f>
        <v>0</v>
      </c>
      <c r="AE50" s="149">
        <f>SUMIFS('Transaction List - Final Report'!$M$10:$M$115,'Transaction List - Final Report'!$D$10:$D$115,'Budget &amp; Fin Report'!AE$9,'Transaction List - Final Report'!$B$10:$B$115,'Budget &amp; Fin Report'!$B50)</f>
        <v>0</v>
      </c>
      <c r="AF50" s="149">
        <f>SUMIFS('Transaction List - Final Report'!$M$10:$M$115,'Transaction List - Final Report'!$D$10:$D$115,'Budget &amp; Fin Report'!AF$9,'Transaction List - Final Report'!$B$10:$B$115,'Budget &amp; Fin Report'!$B50)</f>
        <v>0</v>
      </c>
      <c r="AG50" s="149">
        <f>SUMIFS('Transaction List - Final Report'!$M$10:$M$115,'Transaction List - Final Report'!$D$10:$D$115,'Budget &amp; Fin Report'!AG$9,'Transaction List - Final Report'!$B$10:$B$115,'Budget &amp; Fin Report'!$B50)</f>
        <v>0</v>
      </c>
      <c r="AH50" s="94">
        <f>SUMIFS('Transaction List - Final Report'!$M$10:$M$115,'Transaction List - Final Report'!$D$10:$D$115,'Budget &amp; Fin Report'!AH$9,'Transaction List - Final Report'!$B$10:$B$115,'Budget &amp; Fin Report'!$B50)</f>
        <v>0</v>
      </c>
      <c r="AI50" s="94">
        <f t="shared" si="31"/>
        <v>0</v>
      </c>
      <c r="AJ50" s="194" t="e">
        <f t="shared" si="32"/>
        <v>#DIV/0!</v>
      </c>
    </row>
    <row r="51" spans="2:36" ht="15">
      <c r="B51" s="225" t="s">
        <v>200</v>
      </c>
      <c r="C51" s="226"/>
      <c r="D51" s="227"/>
      <c r="E51" s="227"/>
      <c r="F51" s="230"/>
      <c r="G51" s="227"/>
      <c r="H51" s="229"/>
      <c r="I51" s="158">
        <f t="shared" si="34"/>
        <v>0</v>
      </c>
      <c r="J51" s="142"/>
      <c r="K51" s="93">
        <f>SUMIFS('Transaction List - Int Report 1'!$M$10:$M$115,'Transaction List - Int Report 1'!$D$10:$D$115,'Budget &amp; Fin Report'!K$9,'Transaction List - Int Report 1'!$B$10:$B$115,'Budget &amp; Fin Report'!$B51)</f>
        <v>0</v>
      </c>
      <c r="L51" s="94">
        <f>SUMIFS('Transaction List - Int Report 1'!$M$10:$M$115,'Transaction List - Int Report 1'!$D$10:$D$115,'Budget &amp; Fin Report'!L$9,'Transaction List - Int Report 1'!$B$10:$B$115,'Budget &amp; Fin Report'!$B51)</f>
        <v>0</v>
      </c>
      <c r="M51" s="149">
        <f>SUMIFS('Transaction List - Int Report 1'!$M$10:$M$115,'Transaction List - Int Report 1'!$D$10:$D$115,'Budget &amp; Fin Report'!M$9,'Transaction List - Int Report 1'!$B$10:$B$115,'Budget &amp; Fin Report'!$B51)</f>
        <v>0</v>
      </c>
      <c r="N51" s="149">
        <f>SUMIFS('Transaction List - Int Report 1'!$M$10:$M$115,'Transaction List - Int Report 1'!$D$10:$D$115,'Budget &amp; Fin Report'!N$9,'Transaction List - Int Report 1'!$B$10:$B$115,'Budget &amp; Fin Report'!$B51)</f>
        <v>0</v>
      </c>
      <c r="O51" s="149">
        <f>SUMIFS('Transaction List - Int Report 1'!$M$10:$M$115,'Transaction List - Int Report 1'!$D$10:$D$115,'Budget &amp; Fin Report'!O$9,'Transaction List - Int Report 1'!$B$10:$B$115,'Budget &amp; Fin Report'!$B51)</f>
        <v>0</v>
      </c>
      <c r="P51" s="94">
        <f>SUMIFS('Transaction List - Int Report 1'!$M$10:$M$115,'Transaction List - Int Report 1'!$D$10:$D$115,'Budget &amp; Fin Report'!P$9,'Transaction List - Int Report 1'!$B$10:$B$115,'Budget &amp; Fin Report'!$B51)</f>
        <v>0</v>
      </c>
      <c r="Q51" s="94">
        <f t="shared" ref="Q51:Q53" si="35">SUM(K51:P51)</f>
        <v>0</v>
      </c>
      <c r="R51" s="193" t="e">
        <f t="shared" si="26"/>
        <v>#DIV/0!</v>
      </c>
      <c r="T51" s="93">
        <f>SUMIFS('Transaction List - Int Report 2'!$M$10:$M$115,'Transaction List - Int Report 2'!$D$10:$D$115,'Budget &amp; Fin Report'!T$9,'Transaction List - Int Report 2'!$B$10:$B$115,'Budget &amp; Fin Report'!$B51)</f>
        <v>0</v>
      </c>
      <c r="U51" s="94">
        <f>SUMIFS('Transaction List - Int Report 2'!$M$10:$M$115,'Transaction List - Int Report 2'!$D$10:$D$115,'Budget &amp; Fin Report'!U$9,'Transaction List - Int Report 2'!$B$10:$B$115,'Budget &amp; Fin Report'!$B51)</f>
        <v>0</v>
      </c>
      <c r="V51" s="149">
        <f>SUMIFS('Transaction List - Int Report 2'!$M$10:$M$115,'Transaction List - Int Report 2'!$D$10:$D$115,'Budget &amp; Fin Report'!V$9,'Transaction List - Int Report 2'!$B$10:$B$115,'Budget &amp; Fin Report'!$B51)</f>
        <v>0</v>
      </c>
      <c r="W51" s="149">
        <f>SUMIFS('Transaction List - Int Report 2'!$M$10:$M$115,'Transaction List - Int Report 2'!$D$10:$D$115,'Budget &amp; Fin Report'!W$9,'Transaction List - Int Report 2'!$B$10:$B$115,'Budget &amp; Fin Report'!$B51)</f>
        <v>0</v>
      </c>
      <c r="X51" s="149">
        <f>SUMIFS('Transaction List - Int Report 2'!$M$10:$M$115,'Transaction List - Int Report 2'!$D$10:$D$115,'Budget &amp; Fin Report'!X$9,'Transaction List - Int Report 2'!$B$10:$B$115,'Budget &amp; Fin Report'!$B51)</f>
        <v>0</v>
      </c>
      <c r="Y51" s="94">
        <f>SUMIFS('Transaction List - Int Report 2'!$M$10:$M$115,'Transaction List - Int Report 2'!$D$10:$D$115,'Budget &amp; Fin Report'!Y$9,'Transaction List - Int Report 2'!$B$10:$B$115,'Budget &amp; Fin Report'!$B51)</f>
        <v>0</v>
      </c>
      <c r="Z51" s="94">
        <f t="shared" ref="Z51:Z53" si="36">SUM(T51:Y51)</f>
        <v>0</v>
      </c>
      <c r="AA51" s="194" t="e">
        <f t="shared" si="30"/>
        <v>#DIV/0!</v>
      </c>
      <c r="AC51" s="93">
        <f>SUMIFS('Transaction List - Final Report'!$M$10:$M$115,'Transaction List - Final Report'!$D$10:$D$115,'Budget &amp; Fin Report'!AC$9,'Transaction List - Final Report'!$B$10:$B$115,'Budget &amp; Fin Report'!$B51)</f>
        <v>0</v>
      </c>
      <c r="AD51" s="94">
        <f>SUMIFS('Transaction List - Final Report'!$M$10:$M$115,'Transaction List - Final Report'!$D$10:$D$115,'Budget &amp; Fin Report'!AD$9,'Transaction List - Final Report'!$B$10:$B$115,'Budget &amp; Fin Report'!$B51)</f>
        <v>0</v>
      </c>
      <c r="AE51" s="149">
        <f>SUMIFS('Transaction List - Final Report'!$M$10:$M$115,'Transaction List - Final Report'!$D$10:$D$115,'Budget &amp; Fin Report'!AE$9,'Transaction List - Final Report'!$B$10:$B$115,'Budget &amp; Fin Report'!$B51)</f>
        <v>0</v>
      </c>
      <c r="AF51" s="149">
        <f>SUMIFS('Transaction List - Final Report'!$M$10:$M$115,'Transaction List - Final Report'!$D$10:$D$115,'Budget &amp; Fin Report'!AF$9,'Transaction List - Final Report'!$B$10:$B$115,'Budget &amp; Fin Report'!$B51)</f>
        <v>0</v>
      </c>
      <c r="AG51" s="149">
        <f>SUMIFS('Transaction List - Final Report'!$M$10:$M$115,'Transaction List - Final Report'!$D$10:$D$115,'Budget &amp; Fin Report'!AG$9,'Transaction List - Final Report'!$B$10:$B$115,'Budget &amp; Fin Report'!$B51)</f>
        <v>0</v>
      </c>
      <c r="AH51" s="94">
        <f>SUMIFS('Transaction List - Final Report'!$M$10:$M$115,'Transaction List - Final Report'!$D$10:$D$115,'Budget &amp; Fin Report'!AH$9,'Transaction List - Final Report'!$B$10:$B$115,'Budget &amp; Fin Report'!$B51)</f>
        <v>0</v>
      </c>
      <c r="AI51" s="94">
        <f t="shared" si="31"/>
        <v>0</v>
      </c>
      <c r="AJ51" s="194" t="e">
        <f t="shared" si="32"/>
        <v>#DIV/0!</v>
      </c>
    </row>
    <row r="52" spans="2:36" ht="15">
      <c r="B52" s="225" t="s">
        <v>201</v>
      </c>
      <c r="C52" s="226"/>
      <c r="D52" s="227"/>
      <c r="E52" s="227"/>
      <c r="F52" s="230"/>
      <c r="G52" s="227"/>
      <c r="H52" s="229"/>
      <c r="I52" s="158">
        <f>E52*F52*G52*H52</f>
        <v>0</v>
      </c>
      <c r="J52" s="142"/>
      <c r="K52" s="93">
        <f>SUMIFS('Transaction List - Int Report 1'!$M$10:$M$115,'Transaction List - Int Report 1'!$D$10:$D$115,'Budget &amp; Fin Report'!K$9,'Transaction List - Int Report 1'!$B$10:$B$115,'Budget &amp; Fin Report'!$B52)</f>
        <v>0</v>
      </c>
      <c r="L52" s="94">
        <f>SUMIFS('Transaction List - Int Report 1'!$M$10:$M$115,'Transaction List - Int Report 1'!$D$10:$D$115,'Budget &amp; Fin Report'!L$9,'Transaction List - Int Report 1'!$B$10:$B$115,'Budget &amp; Fin Report'!$B52)</f>
        <v>0</v>
      </c>
      <c r="M52" s="149">
        <f>SUMIFS('Transaction List - Int Report 1'!$M$10:$M$115,'Transaction List - Int Report 1'!$D$10:$D$115,'Budget &amp; Fin Report'!M$9,'Transaction List - Int Report 1'!$B$10:$B$115,'Budget &amp; Fin Report'!$B52)</f>
        <v>0</v>
      </c>
      <c r="N52" s="149">
        <f>SUMIFS('Transaction List - Int Report 1'!$M$10:$M$115,'Transaction List - Int Report 1'!$D$10:$D$115,'Budget &amp; Fin Report'!N$9,'Transaction List - Int Report 1'!$B$10:$B$115,'Budget &amp; Fin Report'!$B52)</f>
        <v>0</v>
      </c>
      <c r="O52" s="149">
        <f>SUMIFS('Transaction List - Int Report 1'!$M$10:$M$115,'Transaction List - Int Report 1'!$D$10:$D$115,'Budget &amp; Fin Report'!O$9,'Transaction List - Int Report 1'!$B$10:$B$115,'Budget &amp; Fin Report'!$B52)</f>
        <v>0</v>
      </c>
      <c r="P52" s="94">
        <f>SUMIFS('Transaction List - Int Report 1'!$M$10:$M$115,'Transaction List - Int Report 1'!$D$10:$D$115,'Budget &amp; Fin Report'!P$9,'Transaction List - Int Report 1'!$B$10:$B$115,'Budget &amp; Fin Report'!$B52)</f>
        <v>0</v>
      </c>
      <c r="Q52" s="94">
        <f t="shared" si="35"/>
        <v>0</v>
      </c>
      <c r="R52" s="193" t="e">
        <f t="shared" si="26"/>
        <v>#DIV/0!</v>
      </c>
      <c r="T52" s="93">
        <f>SUMIFS('Transaction List - Int Report 2'!$M$10:$M$115,'Transaction List - Int Report 2'!$D$10:$D$115,'Budget &amp; Fin Report'!T$9,'Transaction List - Int Report 2'!$B$10:$B$115,'Budget &amp; Fin Report'!$B52)</f>
        <v>0</v>
      </c>
      <c r="U52" s="94">
        <f>SUMIFS('Transaction List - Int Report 2'!$M$10:$M$115,'Transaction List - Int Report 2'!$D$10:$D$115,'Budget &amp; Fin Report'!U$9,'Transaction List - Int Report 2'!$B$10:$B$115,'Budget &amp; Fin Report'!$B52)</f>
        <v>0</v>
      </c>
      <c r="V52" s="149">
        <f>SUMIFS('Transaction List - Int Report 2'!$M$10:$M$115,'Transaction List - Int Report 2'!$D$10:$D$115,'Budget &amp; Fin Report'!V$9,'Transaction List - Int Report 2'!$B$10:$B$115,'Budget &amp; Fin Report'!$B52)</f>
        <v>0</v>
      </c>
      <c r="W52" s="149">
        <f>SUMIFS('Transaction List - Int Report 2'!$M$10:$M$115,'Transaction List - Int Report 2'!$D$10:$D$115,'Budget &amp; Fin Report'!W$9,'Transaction List - Int Report 2'!$B$10:$B$115,'Budget &amp; Fin Report'!$B52)</f>
        <v>0</v>
      </c>
      <c r="X52" s="149">
        <f>SUMIFS('Transaction List - Int Report 2'!$M$10:$M$115,'Transaction List - Int Report 2'!$D$10:$D$115,'Budget &amp; Fin Report'!X$9,'Transaction List - Int Report 2'!$B$10:$B$115,'Budget &amp; Fin Report'!$B52)</f>
        <v>0</v>
      </c>
      <c r="Y52" s="94">
        <f>SUMIFS('Transaction List - Int Report 2'!$M$10:$M$115,'Transaction List - Int Report 2'!$D$10:$D$115,'Budget &amp; Fin Report'!Y$9,'Transaction List - Int Report 2'!$B$10:$B$115,'Budget &amp; Fin Report'!$B52)</f>
        <v>0</v>
      </c>
      <c r="Z52" s="94">
        <f t="shared" si="36"/>
        <v>0</v>
      </c>
      <c r="AA52" s="194" t="e">
        <f t="shared" si="30"/>
        <v>#DIV/0!</v>
      </c>
      <c r="AC52" s="93">
        <f>SUMIFS('Transaction List - Final Report'!$M$10:$M$115,'Transaction List - Final Report'!$D$10:$D$115,'Budget &amp; Fin Report'!AC$9,'Transaction List - Final Report'!$B$10:$B$115,'Budget &amp; Fin Report'!$B52)</f>
        <v>0</v>
      </c>
      <c r="AD52" s="94">
        <f>SUMIFS('Transaction List - Final Report'!$M$10:$M$115,'Transaction List - Final Report'!$D$10:$D$115,'Budget &amp; Fin Report'!AD$9,'Transaction List - Final Report'!$B$10:$B$115,'Budget &amp; Fin Report'!$B52)</f>
        <v>0</v>
      </c>
      <c r="AE52" s="149">
        <f>SUMIFS('Transaction List - Final Report'!$M$10:$M$115,'Transaction List - Final Report'!$D$10:$D$115,'Budget &amp; Fin Report'!AE$9,'Transaction List - Final Report'!$B$10:$B$115,'Budget &amp; Fin Report'!$B52)</f>
        <v>0</v>
      </c>
      <c r="AF52" s="149">
        <f>SUMIFS('Transaction List - Final Report'!$M$10:$M$115,'Transaction List - Final Report'!$D$10:$D$115,'Budget &amp; Fin Report'!AF$9,'Transaction List - Final Report'!$B$10:$B$115,'Budget &amp; Fin Report'!$B52)</f>
        <v>0</v>
      </c>
      <c r="AG52" s="149">
        <f>SUMIFS('Transaction List - Final Report'!$M$10:$M$115,'Transaction List - Final Report'!$D$10:$D$115,'Budget &amp; Fin Report'!AG$9,'Transaction List - Final Report'!$B$10:$B$115,'Budget &amp; Fin Report'!$B52)</f>
        <v>0</v>
      </c>
      <c r="AH52" s="94">
        <f>SUMIFS('Transaction List - Final Report'!$M$10:$M$115,'Transaction List - Final Report'!$D$10:$D$115,'Budget &amp; Fin Report'!AH$9,'Transaction List - Final Report'!$B$10:$B$115,'Budget &amp; Fin Report'!$B52)</f>
        <v>0</v>
      </c>
      <c r="AI52" s="94">
        <f t="shared" si="31"/>
        <v>0</v>
      </c>
      <c r="AJ52" s="194" t="e">
        <f t="shared" si="32"/>
        <v>#DIV/0!</v>
      </c>
    </row>
    <row r="53" spans="2:36" ht="15">
      <c r="B53" s="225" t="s">
        <v>202</v>
      </c>
      <c r="C53" s="226"/>
      <c r="D53" s="227"/>
      <c r="E53" s="227"/>
      <c r="F53" s="230"/>
      <c r="G53" s="227"/>
      <c r="H53" s="229"/>
      <c r="I53" s="158">
        <f>E53*F53*G53*H53</f>
        <v>0</v>
      </c>
      <c r="J53" s="142"/>
      <c r="K53" s="93">
        <f>SUMIFS('Transaction List - Int Report 1'!$M$10:$M$115,'Transaction List - Int Report 1'!$D$10:$D$115,'Budget &amp; Fin Report'!K$9,'Transaction List - Int Report 1'!$B$10:$B$115,'Budget &amp; Fin Report'!$B53)</f>
        <v>0</v>
      </c>
      <c r="L53" s="94">
        <f>SUMIFS('Transaction List - Int Report 1'!$M$10:$M$115,'Transaction List - Int Report 1'!$D$10:$D$115,'Budget &amp; Fin Report'!L$9,'Transaction List - Int Report 1'!$B$10:$B$115,'Budget &amp; Fin Report'!$B53)</f>
        <v>0</v>
      </c>
      <c r="M53" s="149">
        <f>SUMIFS('Transaction List - Int Report 1'!$M$10:$M$115,'Transaction List - Int Report 1'!$D$10:$D$115,'Budget &amp; Fin Report'!M$9,'Transaction List - Int Report 1'!$B$10:$B$115,'Budget &amp; Fin Report'!$B53)</f>
        <v>0</v>
      </c>
      <c r="N53" s="149">
        <f>SUMIFS('Transaction List - Int Report 1'!$M$10:$M$115,'Transaction List - Int Report 1'!$D$10:$D$115,'Budget &amp; Fin Report'!N$9,'Transaction List - Int Report 1'!$B$10:$B$115,'Budget &amp; Fin Report'!$B53)</f>
        <v>0</v>
      </c>
      <c r="O53" s="149">
        <f>SUMIFS('Transaction List - Int Report 1'!$M$10:$M$115,'Transaction List - Int Report 1'!$D$10:$D$115,'Budget &amp; Fin Report'!O$9,'Transaction List - Int Report 1'!$B$10:$B$115,'Budget &amp; Fin Report'!$B53)</f>
        <v>0</v>
      </c>
      <c r="P53" s="94">
        <f>SUMIFS('Transaction List - Int Report 1'!$M$10:$M$115,'Transaction List - Int Report 1'!$D$10:$D$115,'Budget &amp; Fin Report'!P$9,'Transaction List - Int Report 1'!$B$10:$B$115,'Budget &amp; Fin Report'!$B53)</f>
        <v>0</v>
      </c>
      <c r="Q53" s="94">
        <f t="shared" si="35"/>
        <v>0</v>
      </c>
      <c r="R53" s="193" t="e">
        <f t="shared" si="26"/>
        <v>#DIV/0!</v>
      </c>
      <c r="T53" s="93">
        <f>SUMIFS('Transaction List - Int Report 2'!$M$10:$M$115,'Transaction List - Int Report 2'!$D$10:$D$115,'Budget &amp; Fin Report'!T$9,'Transaction List - Int Report 2'!$B$10:$B$115,'Budget &amp; Fin Report'!$B53)</f>
        <v>0</v>
      </c>
      <c r="U53" s="94">
        <f>SUMIFS('Transaction List - Int Report 2'!$M$10:$M$115,'Transaction List - Int Report 2'!$D$10:$D$115,'Budget &amp; Fin Report'!U$9,'Transaction List - Int Report 2'!$B$10:$B$115,'Budget &amp; Fin Report'!$B53)</f>
        <v>0</v>
      </c>
      <c r="V53" s="149">
        <f>SUMIFS('Transaction List - Int Report 2'!$M$10:$M$115,'Transaction List - Int Report 2'!$D$10:$D$115,'Budget &amp; Fin Report'!V$9,'Transaction List - Int Report 2'!$B$10:$B$115,'Budget &amp; Fin Report'!$B53)</f>
        <v>0</v>
      </c>
      <c r="W53" s="149">
        <f>SUMIFS('Transaction List - Int Report 2'!$M$10:$M$115,'Transaction List - Int Report 2'!$D$10:$D$115,'Budget &amp; Fin Report'!W$9,'Transaction List - Int Report 2'!$B$10:$B$115,'Budget &amp; Fin Report'!$B53)</f>
        <v>0</v>
      </c>
      <c r="X53" s="149">
        <f>SUMIFS('Transaction List - Int Report 2'!$M$10:$M$115,'Transaction List - Int Report 2'!$D$10:$D$115,'Budget &amp; Fin Report'!X$9,'Transaction List - Int Report 2'!$B$10:$B$115,'Budget &amp; Fin Report'!$B53)</f>
        <v>0</v>
      </c>
      <c r="Y53" s="94">
        <f>SUMIFS('Transaction List - Int Report 2'!$M$10:$M$115,'Transaction List - Int Report 2'!$D$10:$D$115,'Budget &amp; Fin Report'!Y$9,'Transaction List - Int Report 2'!$B$10:$B$115,'Budget &amp; Fin Report'!$B53)</f>
        <v>0</v>
      </c>
      <c r="Z53" s="94">
        <f t="shared" si="36"/>
        <v>0</v>
      </c>
      <c r="AA53" s="194" t="e">
        <f t="shared" si="30"/>
        <v>#DIV/0!</v>
      </c>
      <c r="AC53" s="93">
        <f>SUMIFS('Transaction List - Final Report'!$M$10:$M$115,'Transaction List - Final Report'!$D$10:$D$115,'Budget &amp; Fin Report'!AC$9,'Transaction List - Final Report'!$B$10:$B$115,'Budget &amp; Fin Report'!$B53)</f>
        <v>0</v>
      </c>
      <c r="AD53" s="94">
        <f>SUMIFS('Transaction List - Final Report'!$M$10:$M$115,'Transaction List - Final Report'!$D$10:$D$115,'Budget &amp; Fin Report'!AD$9,'Transaction List - Final Report'!$B$10:$B$115,'Budget &amp; Fin Report'!$B53)</f>
        <v>0</v>
      </c>
      <c r="AE53" s="149">
        <f>SUMIFS('Transaction List - Final Report'!$M$10:$M$115,'Transaction List - Final Report'!$D$10:$D$115,'Budget &amp; Fin Report'!AE$9,'Transaction List - Final Report'!$B$10:$B$115,'Budget &amp; Fin Report'!$B53)</f>
        <v>0</v>
      </c>
      <c r="AF53" s="149">
        <f>SUMIFS('Transaction List - Final Report'!$M$10:$M$115,'Transaction List - Final Report'!$D$10:$D$115,'Budget &amp; Fin Report'!AF$9,'Transaction List - Final Report'!$B$10:$B$115,'Budget &amp; Fin Report'!$B53)</f>
        <v>0</v>
      </c>
      <c r="AG53" s="149">
        <f>SUMIFS('Transaction List - Final Report'!$M$10:$M$115,'Transaction List - Final Report'!$D$10:$D$115,'Budget &amp; Fin Report'!AG$9,'Transaction List - Final Report'!$B$10:$B$115,'Budget &amp; Fin Report'!$B53)</f>
        <v>0</v>
      </c>
      <c r="AH53" s="94">
        <f>SUMIFS('Transaction List - Final Report'!$M$10:$M$115,'Transaction List - Final Report'!$D$10:$D$115,'Budget &amp; Fin Report'!AH$9,'Transaction List - Final Report'!$B$10:$B$115,'Budget &amp; Fin Report'!$B53)</f>
        <v>0</v>
      </c>
      <c r="AI53" s="94">
        <f>SUM(AC53:AH53)</f>
        <v>0</v>
      </c>
      <c r="AJ53" s="193" t="e">
        <f t="shared" si="32"/>
        <v>#DIV/0!</v>
      </c>
    </row>
    <row r="54" spans="2:36" ht="15.75">
      <c r="B54" s="263"/>
      <c r="C54" s="262" t="s">
        <v>203</v>
      </c>
      <c r="D54" s="47"/>
      <c r="E54" s="47"/>
      <c r="F54" s="47"/>
      <c r="G54" s="47"/>
      <c r="H54" s="47"/>
      <c r="I54" s="153"/>
      <c r="J54" s="140"/>
      <c r="K54" s="355" t="str">
        <f>C54</f>
        <v>C.2 Output 2: XXXXXXX</v>
      </c>
      <c r="L54" s="356"/>
      <c r="M54" s="356"/>
      <c r="N54" s="356"/>
      <c r="O54" s="356"/>
      <c r="P54" s="356"/>
      <c r="Q54" s="356"/>
      <c r="R54" s="357"/>
      <c r="T54" s="355" t="str">
        <f>K54</f>
        <v>C.2 Output 2: XXXXXXX</v>
      </c>
      <c r="U54" s="356"/>
      <c r="V54" s="356"/>
      <c r="W54" s="356"/>
      <c r="X54" s="356"/>
      <c r="Y54" s="356"/>
      <c r="Z54" s="356"/>
      <c r="AA54" s="357"/>
      <c r="AC54" s="355" t="str">
        <f>T54</f>
        <v>C.2 Output 2: XXXXXXX</v>
      </c>
      <c r="AD54" s="356"/>
      <c r="AE54" s="356"/>
      <c r="AF54" s="356"/>
      <c r="AG54" s="356"/>
      <c r="AH54" s="356"/>
      <c r="AI54" s="356"/>
      <c r="AJ54" s="357"/>
    </row>
    <row r="55" spans="2:36" ht="15">
      <c r="B55" s="225" t="s">
        <v>204</v>
      </c>
      <c r="C55" s="226" t="s">
        <v>205</v>
      </c>
      <c r="D55" s="227" t="s">
        <v>154</v>
      </c>
      <c r="E55" s="227">
        <v>1</v>
      </c>
      <c r="F55" s="230">
        <v>1000</v>
      </c>
      <c r="G55" s="227">
        <v>10</v>
      </c>
      <c r="H55" s="229">
        <v>0.3</v>
      </c>
      <c r="I55" s="158">
        <f>E55*F55*G55*H55</f>
        <v>3000</v>
      </c>
      <c r="J55" s="142"/>
      <c r="K55" s="93">
        <f>SUMIFS('Transaction List - Int Report 1'!$M$10:$M$115,'Transaction List - Int Report 1'!$D$10:$D$115,'Budget &amp; Fin Report'!K$9,'Transaction List - Int Report 1'!$B$10:$B$115,'Budget &amp; Fin Report'!$B55)</f>
        <v>0</v>
      </c>
      <c r="L55" s="94">
        <f>SUMIFS('Transaction List - Int Report 1'!$M$10:$M$115,'Transaction List - Int Report 1'!$D$10:$D$115,'Budget &amp; Fin Report'!L$9,'Transaction List - Int Report 1'!$B$10:$B$115,'Budget &amp; Fin Report'!$B55)</f>
        <v>999</v>
      </c>
      <c r="M55" s="149">
        <f>SUMIFS('Transaction List - Int Report 1'!$M$10:$M$115,'Transaction List - Int Report 1'!$D$10:$D$115,'Budget &amp; Fin Report'!M$9,'Transaction List - Int Report 1'!$B$10:$B$115,'Budget &amp; Fin Report'!$B55)</f>
        <v>0</v>
      </c>
      <c r="N55" s="149">
        <f>SUMIFS('Transaction List - Int Report 1'!$M$10:$M$115,'Transaction List - Int Report 1'!$D$10:$D$115,'Budget &amp; Fin Report'!N$9,'Transaction List - Int Report 1'!$B$10:$B$115,'Budget &amp; Fin Report'!$B55)</f>
        <v>0</v>
      </c>
      <c r="O55" s="149">
        <f>SUMIFS('Transaction List - Int Report 1'!$M$10:$M$115,'Transaction List - Int Report 1'!$D$10:$D$115,'Budget &amp; Fin Report'!O$9,'Transaction List - Int Report 1'!$B$10:$B$115,'Budget &amp; Fin Report'!$B55)</f>
        <v>0</v>
      </c>
      <c r="P55" s="94">
        <f>SUMIFS('Transaction List - Int Report 1'!$M$10:$M$115,'Transaction List - Int Report 1'!$D$10:$D$115,'Budget &amp; Fin Report'!P$9,'Transaction List - Int Report 1'!$B$10:$B$115,'Budget &amp; Fin Report'!$B55)</f>
        <v>0</v>
      </c>
      <c r="Q55" s="94">
        <f>SUM(K55:P55)</f>
        <v>999</v>
      </c>
      <c r="R55" s="194">
        <f t="shared" si="26"/>
        <v>0.33300000000000002</v>
      </c>
      <c r="T55" s="93">
        <f>SUMIFS('Transaction List - Int Report 2'!$M$10:$M$115,'Transaction List - Int Report 2'!$D$10:$D$115,'Budget &amp; Fin Report'!T$9,'Transaction List - Int Report 2'!$B$10:$B$115,'Budget &amp; Fin Report'!$B55)</f>
        <v>0</v>
      </c>
      <c r="U55" s="94">
        <f>SUMIFS('Transaction List - Int Report 2'!$M$10:$M$115,'Transaction List - Int Report 2'!$D$10:$D$115,'Budget &amp; Fin Report'!U$9,'Transaction List - Int Report 2'!$B$10:$B$115,'Budget &amp; Fin Report'!$B55)</f>
        <v>0</v>
      </c>
      <c r="V55" s="149">
        <f>SUMIFS('Transaction List - Int Report 2'!$M$10:$M$115,'Transaction List - Int Report 2'!$D$10:$D$115,'Budget &amp; Fin Report'!V$9,'Transaction List - Int Report 2'!$B$10:$B$115,'Budget &amp; Fin Report'!$B55)</f>
        <v>0</v>
      </c>
      <c r="W55" s="149">
        <f>SUMIFS('Transaction List - Int Report 2'!$M$10:$M$115,'Transaction List - Int Report 2'!$D$10:$D$115,'Budget &amp; Fin Report'!W$9,'Transaction List - Int Report 2'!$B$10:$B$115,'Budget &amp; Fin Report'!$B55)</f>
        <v>999</v>
      </c>
      <c r="X55" s="149">
        <f>SUMIFS('Transaction List - Int Report 2'!$M$10:$M$115,'Transaction List - Int Report 2'!$D$10:$D$115,'Budget &amp; Fin Report'!X$9,'Transaction List - Int Report 2'!$B$10:$B$115,'Budget &amp; Fin Report'!$B55)</f>
        <v>0</v>
      </c>
      <c r="Y55" s="94">
        <f>SUMIFS('Transaction List - Int Report 2'!$M$10:$M$115,'Transaction List - Int Report 2'!$D$10:$D$115,'Budget &amp; Fin Report'!Y$9,'Transaction List - Int Report 2'!$B$10:$B$115,'Budget &amp; Fin Report'!$B55)</f>
        <v>0</v>
      </c>
      <c r="Z55" s="94">
        <f>SUM(T55:Y55)</f>
        <v>999</v>
      </c>
      <c r="AA55" s="194">
        <f>Z55/I55</f>
        <v>0.33300000000000002</v>
      </c>
      <c r="AC55" s="93">
        <f>SUMIFS('Transaction List - Final Report'!$M$10:$M$115,'Transaction List - Final Report'!$D$10:$D$115,'Budget &amp; Fin Report'!AC$9,'Transaction List - Final Report'!$B$10:$B$115,'Budget &amp; Fin Report'!$B55)</f>
        <v>0</v>
      </c>
      <c r="AD55" s="94">
        <f>SUMIFS('Transaction List - Final Report'!$M$10:$M$115,'Transaction List - Final Report'!$D$10:$D$115,'Budget &amp; Fin Report'!AD$9,'Transaction List - Final Report'!$B$10:$B$115,'Budget &amp; Fin Report'!$B55)</f>
        <v>0</v>
      </c>
      <c r="AE55" s="149">
        <f>SUMIFS('Transaction List - Final Report'!$M$10:$M$115,'Transaction List - Final Report'!$D$10:$D$115,'Budget &amp; Fin Report'!AE$9,'Transaction List - Final Report'!$B$10:$B$115,'Budget &amp; Fin Report'!$B55)</f>
        <v>999</v>
      </c>
      <c r="AF55" s="149">
        <f>SUMIFS('Transaction List - Final Report'!$M$10:$M$115,'Transaction List - Final Report'!$D$10:$D$115,'Budget &amp; Fin Report'!AF$9,'Transaction List - Final Report'!$B$10:$B$115,'Budget &amp; Fin Report'!$B55)</f>
        <v>0</v>
      </c>
      <c r="AG55" s="149">
        <f>SUMIFS('Transaction List - Final Report'!$M$10:$M$115,'Transaction List - Final Report'!$D$10:$D$115,'Budget &amp; Fin Report'!AG$9,'Transaction List - Final Report'!$B$10:$B$115,'Budget &amp; Fin Report'!$B55)</f>
        <v>0</v>
      </c>
      <c r="AH55" s="94">
        <f>SUMIFS('Transaction List - Final Report'!$M$10:$M$115,'Transaction List - Final Report'!$D$10:$D$115,'Budget &amp; Fin Report'!AH$9,'Transaction List - Final Report'!$B$10:$B$115,'Budget &amp; Fin Report'!$B55)</f>
        <v>0</v>
      </c>
      <c r="AI55" s="94">
        <f>SUM(AC55:AH55)</f>
        <v>999</v>
      </c>
      <c r="AJ55" s="192">
        <f>AI55/I55</f>
        <v>0.33300000000000002</v>
      </c>
    </row>
    <row r="56" spans="2:36" ht="15">
      <c r="B56" s="225" t="s">
        <v>206</v>
      </c>
      <c r="C56" s="226" t="s">
        <v>207</v>
      </c>
      <c r="D56" s="227" t="s">
        <v>154</v>
      </c>
      <c r="E56" s="227">
        <v>1</v>
      </c>
      <c r="F56" s="230">
        <v>100</v>
      </c>
      <c r="G56" s="227">
        <v>10</v>
      </c>
      <c r="H56" s="229">
        <v>0.3</v>
      </c>
      <c r="I56" s="158">
        <f t="shared" ref="I56:I66" si="37">E56*F56*G56*H56</f>
        <v>300</v>
      </c>
      <c r="J56" s="142"/>
      <c r="K56" s="93">
        <f>SUMIFS('Transaction List - Int Report 1'!$M$10:$M$115,'Transaction List - Int Report 1'!$D$10:$D$115,'Budget &amp; Fin Report'!K$9,'Transaction List - Int Report 1'!$B$10:$B$115,'Budget &amp; Fin Report'!$B56)</f>
        <v>0</v>
      </c>
      <c r="L56" s="94">
        <f>SUMIFS('Transaction List - Int Report 1'!$M$10:$M$115,'Transaction List - Int Report 1'!$D$10:$D$115,'Budget &amp; Fin Report'!L$9,'Transaction List - Int Report 1'!$B$10:$B$115,'Budget &amp; Fin Report'!$B56)</f>
        <v>0</v>
      </c>
      <c r="M56" s="149">
        <f>SUMIFS('Transaction List - Int Report 1'!$M$10:$M$115,'Transaction List - Int Report 1'!$D$10:$D$115,'Budget &amp; Fin Report'!M$9,'Transaction List - Int Report 1'!$B$10:$B$115,'Budget &amp; Fin Report'!$B56)</f>
        <v>0</v>
      </c>
      <c r="N56" s="149">
        <f>SUMIFS('Transaction List - Int Report 1'!$M$10:$M$115,'Transaction List - Int Report 1'!$D$10:$D$115,'Budget &amp; Fin Report'!N$9,'Transaction List - Int Report 1'!$B$10:$B$115,'Budget &amp; Fin Report'!$B56)</f>
        <v>0</v>
      </c>
      <c r="O56" s="149">
        <f>SUMIFS('Transaction List - Int Report 1'!$M$10:$M$115,'Transaction List - Int Report 1'!$D$10:$D$115,'Budget &amp; Fin Report'!O$9,'Transaction List - Int Report 1'!$B$10:$B$115,'Budget &amp; Fin Report'!$B56)</f>
        <v>0</v>
      </c>
      <c r="P56" s="94">
        <f>SUMIFS('Transaction List - Int Report 1'!$M$10:$M$115,'Transaction List - Int Report 1'!$D$10:$D$115,'Budget &amp; Fin Report'!P$9,'Transaction List - Int Report 1'!$B$10:$B$115,'Budget &amp; Fin Report'!$B56)</f>
        <v>0</v>
      </c>
      <c r="Q56" s="94">
        <f t="shared" ref="Q56:Q62" si="38">SUM(K56:P56)</f>
        <v>0</v>
      </c>
      <c r="R56" s="194">
        <f t="shared" si="26"/>
        <v>0</v>
      </c>
      <c r="T56" s="93">
        <f>SUMIFS('Transaction List - Int Report 2'!$M$10:$M$115,'Transaction List - Int Report 2'!$D$10:$D$115,'Budget &amp; Fin Report'!T$9,'Transaction List - Int Report 2'!$B$10:$B$115,'Budget &amp; Fin Report'!$B56)</f>
        <v>0</v>
      </c>
      <c r="U56" s="94">
        <f>SUMIFS('Transaction List - Int Report 2'!$M$10:$M$115,'Transaction List - Int Report 2'!$D$10:$D$115,'Budget &amp; Fin Report'!U$9,'Transaction List - Int Report 2'!$B$10:$B$115,'Budget &amp; Fin Report'!$B56)</f>
        <v>0</v>
      </c>
      <c r="V56" s="149">
        <f>SUMIFS('Transaction List - Int Report 2'!$M$10:$M$115,'Transaction List - Int Report 2'!$D$10:$D$115,'Budget &amp; Fin Report'!V$9,'Transaction List - Int Report 2'!$B$10:$B$115,'Budget &amp; Fin Report'!$B56)</f>
        <v>0</v>
      </c>
      <c r="W56" s="149">
        <f>SUMIFS('Transaction List - Int Report 2'!$M$10:$M$115,'Transaction List - Int Report 2'!$D$10:$D$115,'Budget &amp; Fin Report'!W$9,'Transaction List - Int Report 2'!$B$10:$B$115,'Budget &amp; Fin Report'!$B56)</f>
        <v>0</v>
      </c>
      <c r="X56" s="149">
        <f>SUMIFS('Transaction List - Int Report 2'!$M$10:$M$115,'Transaction List - Int Report 2'!$D$10:$D$115,'Budget &amp; Fin Report'!X$9,'Transaction List - Int Report 2'!$B$10:$B$115,'Budget &amp; Fin Report'!$B56)</f>
        <v>0</v>
      </c>
      <c r="Y56" s="94">
        <f>SUMIFS('Transaction List - Int Report 2'!$M$10:$M$115,'Transaction List - Int Report 2'!$D$10:$D$115,'Budget &amp; Fin Report'!Y$9,'Transaction List - Int Report 2'!$B$10:$B$115,'Budget &amp; Fin Report'!$B56)</f>
        <v>0</v>
      </c>
      <c r="Z56" s="94">
        <f t="shared" ref="Z56:Z62" si="39">SUM(T56:Y56)</f>
        <v>0</v>
      </c>
      <c r="AA56" s="194">
        <f t="shared" ref="AA56:AA66" si="40">Z56/I56</f>
        <v>0</v>
      </c>
      <c r="AC56" s="93">
        <f>SUMIFS('Transaction List - Final Report'!$M$10:$M$115,'Transaction List - Final Report'!$D$10:$D$115,'Budget &amp; Fin Report'!AC$9,'Transaction List - Final Report'!$B$10:$B$115,'Budget &amp; Fin Report'!$B56)</f>
        <v>0</v>
      </c>
      <c r="AD56" s="94">
        <f>SUMIFS('Transaction List - Final Report'!$M$10:$M$115,'Transaction List - Final Report'!$D$10:$D$115,'Budget &amp; Fin Report'!AD$9,'Transaction List - Final Report'!$B$10:$B$115,'Budget &amp; Fin Report'!$B56)</f>
        <v>0</v>
      </c>
      <c r="AE56" s="149">
        <f>SUMIFS('Transaction List - Final Report'!$M$10:$M$115,'Transaction List - Final Report'!$D$10:$D$115,'Budget &amp; Fin Report'!AE$9,'Transaction List - Final Report'!$B$10:$B$115,'Budget &amp; Fin Report'!$B56)</f>
        <v>0</v>
      </c>
      <c r="AF56" s="149">
        <f>SUMIFS('Transaction List - Final Report'!$M$10:$M$115,'Transaction List - Final Report'!$D$10:$D$115,'Budget &amp; Fin Report'!AF$9,'Transaction List - Final Report'!$B$10:$B$115,'Budget &amp; Fin Report'!$B56)</f>
        <v>0</v>
      </c>
      <c r="AG56" s="149">
        <f>SUMIFS('Transaction List - Final Report'!$M$10:$M$115,'Transaction List - Final Report'!$D$10:$D$115,'Budget &amp; Fin Report'!AG$9,'Transaction List - Final Report'!$B$10:$B$115,'Budget &amp; Fin Report'!$B56)</f>
        <v>0</v>
      </c>
      <c r="AH56" s="94">
        <f>SUMIFS('Transaction List - Final Report'!$M$10:$M$115,'Transaction List - Final Report'!$D$10:$D$115,'Budget &amp; Fin Report'!AH$9,'Transaction List - Final Report'!$B$10:$B$115,'Budget &amp; Fin Report'!$B56)</f>
        <v>0</v>
      </c>
      <c r="AI56" s="94">
        <f t="shared" ref="AI56:AI61" si="41">SUM(AC56:AH56)</f>
        <v>0</v>
      </c>
      <c r="AJ56" s="192">
        <f t="shared" ref="AJ56:AJ66" si="42">AI56/I56</f>
        <v>0</v>
      </c>
    </row>
    <row r="57" spans="2:36" ht="15">
      <c r="B57" s="225" t="s">
        <v>208</v>
      </c>
      <c r="C57" s="226" t="s">
        <v>209</v>
      </c>
      <c r="D57" s="227" t="s">
        <v>154</v>
      </c>
      <c r="E57" s="227">
        <v>1</v>
      </c>
      <c r="F57" s="230">
        <v>1000</v>
      </c>
      <c r="G57" s="227">
        <v>10</v>
      </c>
      <c r="H57" s="229">
        <v>0.3</v>
      </c>
      <c r="I57" s="158">
        <f t="shared" si="37"/>
        <v>3000</v>
      </c>
      <c r="J57" s="142"/>
      <c r="K57" s="93">
        <f>SUMIFS('Transaction List - Int Report 1'!$M$10:$M$115,'Transaction List - Int Report 1'!$D$10:$D$115,'Budget &amp; Fin Report'!K$9,'Transaction List - Int Report 1'!$B$10:$B$115,'Budget &amp; Fin Report'!$B57)</f>
        <v>0</v>
      </c>
      <c r="L57" s="94">
        <f>SUMIFS('Transaction List - Int Report 1'!$M$10:$M$115,'Transaction List - Int Report 1'!$D$10:$D$115,'Budget &amp; Fin Report'!L$9,'Transaction List - Int Report 1'!$B$10:$B$115,'Budget &amp; Fin Report'!$B57)</f>
        <v>1000</v>
      </c>
      <c r="M57" s="149">
        <f>SUMIFS('Transaction List - Int Report 1'!$M$10:$M$115,'Transaction List - Int Report 1'!$D$10:$D$115,'Budget &amp; Fin Report'!M$9,'Transaction List - Int Report 1'!$B$10:$B$115,'Budget &amp; Fin Report'!$B57)</f>
        <v>0</v>
      </c>
      <c r="N57" s="149">
        <f>SUMIFS('Transaction List - Int Report 1'!$M$10:$M$115,'Transaction List - Int Report 1'!$D$10:$D$115,'Budget &amp; Fin Report'!N$9,'Transaction List - Int Report 1'!$B$10:$B$115,'Budget &amp; Fin Report'!$B57)</f>
        <v>0</v>
      </c>
      <c r="O57" s="149">
        <f>SUMIFS('Transaction List - Int Report 1'!$M$10:$M$115,'Transaction List - Int Report 1'!$D$10:$D$115,'Budget &amp; Fin Report'!O$9,'Transaction List - Int Report 1'!$B$10:$B$115,'Budget &amp; Fin Report'!$B57)</f>
        <v>0</v>
      </c>
      <c r="P57" s="94">
        <f>SUMIFS('Transaction List - Int Report 1'!$M$10:$M$115,'Transaction List - Int Report 1'!$D$10:$D$115,'Budget &amp; Fin Report'!P$9,'Transaction List - Int Report 1'!$B$10:$B$115,'Budget &amp; Fin Report'!$B57)</f>
        <v>0</v>
      </c>
      <c r="Q57" s="94">
        <f t="shared" si="38"/>
        <v>1000</v>
      </c>
      <c r="R57" s="193">
        <f t="shared" si="26"/>
        <v>0.33333333333333331</v>
      </c>
      <c r="T57" s="93">
        <f>SUMIFS('Transaction List - Int Report 2'!$M$10:$M$115,'Transaction List - Int Report 2'!$D$10:$D$115,'Budget &amp; Fin Report'!T$9,'Transaction List - Int Report 2'!$B$10:$B$115,'Budget &amp; Fin Report'!$B57)</f>
        <v>0</v>
      </c>
      <c r="U57" s="94">
        <f>SUMIFS('Transaction List - Int Report 2'!$M$10:$M$115,'Transaction List - Int Report 2'!$D$10:$D$115,'Budget &amp; Fin Report'!U$9,'Transaction List - Int Report 2'!$B$10:$B$115,'Budget &amp; Fin Report'!$B57)</f>
        <v>1000</v>
      </c>
      <c r="V57" s="149">
        <f>SUMIFS('Transaction List - Int Report 2'!$M$10:$M$115,'Transaction List - Int Report 2'!$D$10:$D$115,'Budget &amp; Fin Report'!V$9,'Transaction List - Int Report 2'!$B$10:$B$115,'Budget &amp; Fin Report'!$B57)</f>
        <v>0</v>
      </c>
      <c r="W57" s="149">
        <f>SUMIFS('Transaction List - Int Report 2'!$M$10:$M$115,'Transaction List - Int Report 2'!$D$10:$D$115,'Budget &amp; Fin Report'!W$9,'Transaction List - Int Report 2'!$B$10:$B$115,'Budget &amp; Fin Report'!$B57)</f>
        <v>0</v>
      </c>
      <c r="X57" s="149">
        <f>SUMIFS('Transaction List - Int Report 2'!$M$10:$M$115,'Transaction List - Int Report 2'!$D$10:$D$115,'Budget &amp; Fin Report'!X$9,'Transaction List - Int Report 2'!$B$10:$B$115,'Budget &amp; Fin Report'!$B57)</f>
        <v>0</v>
      </c>
      <c r="Y57" s="94">
        <f>SUMIFS('Transaction List - Int Report 2'!$M$10:$M$115,'Transaction List - Int Report 2'!$D$10:$D$115,'Budget &amp; Fin Report'!Y$9,'Transaction List - Int Report 2'!$B$10:$B$115,'Budget &amp; Fin Report'!$B57)</f>
        <v>0</v>
      </c>
      <c r="Z57" s="94">
        <f t="shared" si="39"/>
        <v>1000</v>
      </c>
      <c r="AA57" s="194">
        <f t="shared" si="40"/>
        <v>0.33333333333333331</v>
      </c>
      <c r="AC57" s="93">
        <f>SUMIFS('Transaction List - Final Report'!$M$10:$M$115,'Transaction List - Final Report'!$D$10:$D$115,'Budget &amp; Fin Report'!AC$9,'Transaction List - Final Report'!$B$10:$B$115,'Budget &amp; Fin Report'!$B57)</f>
        <v>0</v>
      </c>
      <c r="AD57" s="94">
        <f>SUMIFS('Transaction List - Final Report'!$M$10:$M$115,'Transaction List - Final Report'!$D$10:$D$115,'Budget &amp; Fin Report'!AD$9,'Transaction List - Final Report'!$B$10:$B$115,'Budget &amp; Fin Report'!$B57)</f>
        <v>0</v>
      </c>
      <c r="AE57" s="149">
        <f>SUMIFS('Transaction List - Final Report'!$M$10:$M$115,'Transaction List - Final Report'!$D$10:$D$115,'Budget &amp; Fin Report'!AE$9,'Transaction List - Final Report'!$B$10:$B$115,'Budget &amp; Fin Report'!$B57)</f>
        <v>0</v>
      </c>
      <c r="AF57" s="149">
        <f>SUMIFS('Transaction List - Final Report'!$M$10:$M$115,'Transaction List - Final Report'!$D$10:$D$115,'Budget &amp; Fin Report'!AF$9,'Transaction List - Final Report'!$B$10:$B$115,'Budget &amp; Fin Report'!$B57)</f>
        <v>0</v>
      </c>
      <c r="AG57" s="149">
        <f>SUMIFS('Transaction List - Final Report'!$M$10:$M$115,'Transaction List - Final Report'!$D$10:$D$115,'Budget &amp; Fin Report'!AG$9,'Transaction List - Final Report'!$B$10:$B$115,'Budget &amp; Fin Report'!$B57)</f>
        <v>1000</v>
      </c>
      <c r="AH57" s="94">
        <f>SUMIFS('Transaction List - Final Report'!$M$10:$M$115,'Transaction List - Final Report'!$D$10:$D$115,'Budget &amp; Fin Report'!AH$9,'Transaction List - Final Report'!$B$10:$B$115,'Budget &amp; Fin Report'!$B57)</f>
        <v>0</v>
      </c>
      <c r="AI57" s="94">
        <f t="shared" si="41"/>
        <v>1000</v>
      </c>
      <c r="AJ57" s="192">
        <f t="shared" si="42"/>
        <v>0.33333333333333331</v>
      </c>
    </row>
    <row r="58" spans="2:36" ht="15">
      <c r="B58" s="225" t="s">
        <v>210</v>
      </c>
      <c r="C58" s="226" t="s">
        <v>211</v>
      </c>
      <c r="D58" s="227" t="s">
        <v>154</v>
      </c>
      <c r="E58" s="227">
        <v>1</v>
      </c>
      <c r="F58" s="230">
        <v>100</v>
      </c>
      <c r="G58" s="227">
        <v>10</v>
      </c>
      <c r="H58" s="229">
        <v>0.3</v>
      </c>
      <c r="I58" s="158">
        <f t="shared" si="37"/>
        <v>300</v>
      </c>
      <c r="J58" s="142"/>
      <c r="K58" s="93">
        <f>SUMIFS('Transaction List - Int Report 1'!$M$10:$M$115,'Transaction List - Int Report 1'!$D$10:$D$115,'Budget &amp; Fin Report'!K$9,'Transaction List - Int Report 1'!$B$10:$B$115,'Budget &amp; Fin Report'!$B58)</f>
        <v>0</v>
      </c>
      <c r="L58" s="94">
        <f>SUMIFS('Transaction List - Int Report 1'!$M$10:$M$115,'Transaction List - Int Report 1'!$D$10:$D$115,'Budget &amp; Fin Report'!L$9,'Transaction List - Int Report 1'!$B$10:$B$115,'Budget &amp; Fin Report'!$B58)</f>
        <v>0</v>
      </c>
      <c r="M58" s="149">
        <f>SUMIFS('Transaction List - Int Report 1'!$M$10:$M$115,'Transaction List - Int Report 1'!$D$10:$D$115,'Budget &amp; Fin Report'!M$9,'Transaction List - Int Report 1'!$B$10:$B$115,'Budget &amp; Fin Report'!$B58)</f>
        <v>0</v>
      </c>
      <c r="N58" s="149">
        <f>SUMIFS('Transaction List - Int Report 1'!$M$10:$M$115,'Transaction List - Int Report 1'!$D$10:$D$115,'Budget &amp; Fin Report'!N$9,'Transaction List - Int Report 1'!$B$10:$B$115,'Budget &amp; Fin Report'!$B58)</f>
        <v>0</v>
      </c>
      <c r="O58" s="149">
        <f>SUMIFS('Transaction List - Int Report 1'!$M$10:$M$115,'Transaction List - Int Report 1'!$D$10:$D$115,'Budget &amp; Fin Report'!O$9,'Transaction List - Int Report 1'!$B$10:$B$115,'Budget &amp; Fin Report'!$B58)</f>
        <v>0</v>
      </c>
      <c r="P58" s="94">
        <f>SUMIFS('Transaction List - Int Report 1'!$M$10:$M$115,'Transaction List - Int Report 1'!$D$10:$D$115,'Budget &amp; Fin Report'!P$9,'Transaction List - Int Report 1'!$B$10:$B$115,'Budget &amp; Fin Report'!$B58)</f>
        <v>0</v>
      </c>
      <c r="Q58" s="94">
        <f t="shared" si="38"/>
        <v>0</v>
      </c>
      <c r="R58" s="193">
        <f t="shared" si="26"/>
        <v>0</v>
      </c>
      <c r="T58" s="93">
        <f>SUMIFS('Transaction List - Int Report 2'!$M$10:$M$115,'Transaction List - Int Report 2'!$D$10:$D$115,'Budget &amp; Fin Report'!T$9,'Transaction List - Int Report 2'!$B$10:$B$115,'Budget &amp; Fin Report'!$B58)</f>
        <v>0</v>
      </c>
      <c r="U58" s="94">
        <f>SUMIFS('Transaction List - Int Report 2'!$M$10:$M$115,'Transaction List - Int Report 2'!$D$10:$D$115,'Budget &amp; Fin Report'!U$9,'Transaction List - Int Report 2'!$B$10:$B$115,'Budget &amp; Fin Report'!$B58)</f>
        <v>0</v>
      </c>
      <c r="V58" s="149">
        <f>SUMIFS('Transaction List - Int Report 2'!$M$10:$M$115,'Transaction List - Int Report 2'!$D$10:$D$115,'Budget &amp; Fin Report'!V$9,'Transaction List - Int Report 2'!$B$10:$B$115,'Budget &amp; Fin Report'!$B58)</f>
        <v>0</v>
      </c>
      <c r="W58" s="149">
        <f>SUMIFS('Transaction List - Int Report 2'!$M$10:$M$115,'Transaction List - Int Report 2'!$D$10:$D$115,'Budget &amp; Fin Report'!W$9,'Transaction List - Int Report 2'!$B$10:$B$115,'Budget &amp; Fin Report'!$B58)</f>
        <v>0</v>
      </c>
      <c r="X58" s="149">
        <f>SUMIFS('Transaction List - Int Report 2'!$M$10:$M$115,'Transaction List - Int Report 2'!$D$10:$D$115,'Budget &amp; Fin Report'!X$9,'Transaction List - Int Report 2'!$B$10:$B$115,'Budget &amp; Fin Report'!$B58)</f>
        <v>0</v>
      </c>
      <c r="Y58" s="94">
        <f>SUMIFS('Transaction List - Int Report 2'!$M$10:$M$115,'Transaction List - Int Report 2'!$D$10:$D$115,'Budget &amp; Fin Report'!Y$9,'Transaction List - Int Report 2'!$B$10:$B$115,'Budget &amp; Fin Report'!$B58)</f>
        <v>0</v>
      </c>
      <c r="Z58" s="94">
        <f t="shared" si="39"/>
        <v>0</v>
      </c>
      <c r="AA58" s="194">
        <f t="shared" si="40"/>
        <v>0</v>
      </c>
      <c r="AC58" s="93">
        <f>SUMIFS('Transaction List - Final Report'!$M$10:$M$115,'Transaction List - Final Report'!$D$10:$D$115,'Budget &amp; Fin Report'!AC$9,'Transaction List - Final Report'!$B$10:$B$115,'Budget &amp; Fin Report'!$B58)</f>
        <v>0</v>
      </c>
      <c r="AD58" s="94">
        <f>SUMIFS('Transaction List - Final Report'!$M$10:$M$115,'Transaction List - Final Report'!$D$10:$D$115,'Budget &amp; Fin Report'!AD$9,'Transaction List - Final Report'!$B$10:$B$115,'Budget &amp; Fin Report'!$B58)</f>
        <v>0</v>
      </c>
      <c r="AE58" s="149">
        <f>SUMIFS('Transaction List - Final Report'!$M$10:$M$115,'Transaction List - Final Report'!$D$10:$D$115,'Budget &amp; Fin Report'!AE$9,'Transaction List - Final Report'!$B$10:$B$115,'Budget &amp; Fin Report'!$B58)</f>
        <v>0</v>
      </c>
      <c r="AF58" s="149">
        <f>SUMIFS('Transaction List - Final Report'!$M$10:$M$115,'Transaction List - Final Report'!$D$10:$D$115,'Budget &amp; Fin Report'!AF$9,'Transaction List - Final Report'!$B$10:$B$115,'Budget &amp; Fin Report'!$B58)</f>
        <v>0</v>
      </c>
      <c r="AG58" s="149">
        <f>SUMIFS('Transaction List - Final Report'!$M$10:$M$115,'Transaction List - Final Report'!$D$10:$D$115,'Budget &amp; Fin Report'!AG$9,'Transaction List - Final Report'!$B$10:$B$115,'Budget &amp; Fin Report'!$B58)</f>
        <v>0</v>
      </c>
      <c r="AH58" s="94">
        <f>SUMIFS('Transaction List - Final Report'!$M$10:$M$115,'Transaction List - Final Report'!$D$10:$D$115,'Budget &amp; Fin Report'!AH$9,'Transaction List - Final Report'!$B$10:$B$115,'Budget &amp; Fin Report'!$B58)</f>
        <v>0</v>
      </c>
      <c r="AI58" s="94">
        <f t="shared" si="41"/>
        <v>0</v>
      </c>
      <c r="AJ58" s="194">
        <f t="shared" si="42"/>
        <v>0</v>
      </c>
    </row>
    <row r="59" spans="2:36" ht="15">
      <c r="B59" s="225" t="s">
        <v>212</v>
      </c>
      <c r="C59" s="226" t="s">
        <v>213</v>
      </c>
      <c r="D59" s="227" t="s">
        <v>154</v>
      </c>
      <c r="E59" s="227">
        <v>1</v>
      </c>
      <c r="F59" s="230">
        <v>100</v>
      </c>
      <c r="G59" s="227">
        <v>10</v>
      </c>
      <c r="H59" s="229">
        <v>0.3</v>
      </c>
      <c r="I59" s="158">
        <f t="shared" si="37"/>
        <v>300</v>
      </c>
      <c r="J59" s="142"/>
      <c r="K59" s="93">
        <f>SUMIFS('Transaction List - Int Report 1'!$M$10:$M$115,'Transaction List - Int Report 1'!$D$10:$D$115,'Budget &amp; Fin Report'!K$9,'Transaction List - Int Report 1'!$B$10:$B$115,'Budget &amp; Fin Report'!$B59)</f>
        <v>0</v>
      </c>
      <c r="L59" s="94">
        <f>SUMIFS('Transaction List - Int Report 1'!$M$10:$M$115,'Transaction List - Int Report 1'!$D$10:$D$115,'Budget &amp; Fin Report'!L$9,'Transaction List - Int Report 1'!$B$10:$B$115,'Budget &amp; Fin Report'!$B59)</f>
        <v>0</v>
      </c>
      <c r="M59" s="149">
        <f>SUMIFS('Transaction List - Int Report 1'!$M$10:$M$115,'Transaction List - Int Report 1'!$D$10:$D$115,'Budget &amp; Fin Report'!M$9,'Transaction List - Int Report 1'!$B$10:$B$115,'Budget &amp; Fin Report'!$B59)</f>
        <v>0</v>
      </c>
      <c r="N59" s="149">
        <f>SUMIFS('Transaction List - Int Report 1'!$M$10:$M$115,'Transaction List - Int Report 1'!$D$10:$D$115,'Budget &amp; Fin Report'!N$9,'Transaction List - Int Report 1'!$B$10:$B$115,'Budget &amp; Fin Report'!$B59)</f>
        <v>0</v>
      </c>
      <c r="O59" s="149">
        <f>SUMIFS('Transaction List - Int Report 1'!$M$10:$M$115,'Transaction List - Int Report 1'!$D$10:$D$115,'Budget &amp; Fin Report'!O$9,'Transaction List - Int Report 1'!$B$10:$B$115,'Budget &amp; Fin Report'!$B59)</f>
        <v>0</v>
      </c>
      <c r="P59" s="94">
        <f>SUMIFS('Transaction List - Int Report 1'!$M$10:$M$115,'Transaction List - Int Report 1'!$D$10:$D$115,'Budget &amp; Fin Report'!P$9,'Transaction List - Int Report 1'!$B$10:$B$115,'Budget &amp; Fin Report'!$B59)</f>
        <v>0</v>
      </c>
      <c r="Q59" s="94">
        <f t="shared" si="38"/>
        <v>0</v>
      </c>
      <c r="R59" s="193">
        <f t="shared" si="26"/>
        <v>0</v>
      </c>
      <c r="T59" s="93">
        <f>SUMIFS('Transaction List - Int Report 2'!$M$10:$M$115,'Transaction List - Int Report 2'!$D$10:$D$115,'Budget &amp; Fin Report'!T$9,'Transaction List - Int Report 2'!$B$10:$B$115,'Budget &amp; Fin Report'!$B59)</f>
        <v>0</v>
      </c>
      <c r="U59" s="94">
        <f>SUMIFS('Transaction List - Int Report 2'!$M$10:$M$115,'Transaction List - Int Report 2'!$D$10:$D$115,'Budget &amp; Fin Report'!U$9,'Transaction List - Int Report 2'!$B$10:$B$115,'Budget &amp; Fin Report'!$B59)</f>
        <v>0</v>
      </c>
      <c r="V59" s="149">
        <f>SUMIFS('Transaction List - Int Report 2'!$M$10:$M$115,'Transaction List - Int Report 2'!$D$10:$D$115,'Budget &amp; Fin Report'!V$9,'Transaction List - Int Report 2'!$B$10:$B$115,'Budget &amp; Fin Report'!$B59)</f>
        <v>0</v>
      </c>
      <c r="W59" s="149">
        <f>SUMIFS('Transaction List - Int Report 2'!$M$10:$M$115,'Transaction List - Int Report 2'!$D$10:$D$115,'Budget &amp; Fin Report'!W$9,'Transaction List - Int Report 2'!$B$10:$B$115,'Budget &amp; Fin Report'!$B59)</f>
        <v>0</v>
      </c>
      <c r="X59" s="149">
        <f>SUMIFS('Transaction List - Int Report 2'!$M$10:$M$115,'Transaction List - Int Report 2'!$D$10:$D$115,'Budget &amp; Fin Report'!X$9,'Transaction List - Int Report 2'!$B$10:$B$115,'Budget &amp; Fin Report'!$B59)</f>
        <v>0</v>
      </c>
      <c r="Y59" s="94">
        <f>SUMIFS('Transaction List - Int Report 2'!$M$10:$M$115,'Transaction List - Int Report 2'!$D$10:$D$115,'Budget &amp; Fin Report'!Y$9,'Transaction List - Int Report 2'!$B$10:$B$115,'Budget &amp; Fin Report'!$B59)</f>
        <v>0</v>
      </c>
      <c r="Z59" s="94">
        <f t="shared" si="39"/>
        <v>0</v>
      </c>
      <c r="AA59" s="194">
        <f t="shared" si="40"/>
        <v>0</v>
      </c>
      <c r="AC59" s="93">
        <f>SUMIFS('Transaction List - Final Report'!$M$10:$M$115,'Transaction List - Final Report'!$D$10:$D$115,'Budget &amp; Fin Report'!AC$9,'Transaction List - Final Report'!$B$10:$B$115,'Budget &amp; Fin Report'!$B59)</f>
        <v>0</v>
      </c>
      <c r="AD59" s="94">
        <f>SUMIFS('Transaction List - Final Report'!$M$10:$M$115,'Transaction List - Final Report'!$D$10:$D$115,'Budget &amp; Fin Report'!AD$9,'Transaction List - Final Report'!$B$10:$B$115,'Budget &amp; Fin Report'!$B59)</f>
        <v>0</v>
      </c>
      <c r="AE59" s="149">
        <f>SUMIFS('Transaction List - Final Report'!$M$10:$M$115,'Transaction List - Final Report'!$D$10:$D$115,'Budget &amp; Fin Report'!AE$9,'Transaction List - Final Report'!$B$10:$B$115,'Budget &amp; Fin Report'!$B59)</f>
        <v>0</v>
      </c>
      <c r="AF59" s="149">
        <f>SUMIFS('Transaction List - Final Report'!$M$10:$M$115,'Transaction List - Final Report'!$D$10:$D$115,'Budget &amp; Fin Report'!AF$9,'Transaction List - Final Report'!$B$10:$B$115,'Budget &amp; Fin Report'!$B59)</f>
        <v>0</v>
      </c>
      <c r="AG59" s="149">
        <f>SUMIFS('Transaction List - Final Report'!$M$10:$M$115,'Transaction List - Final Report'!$D$10:$D$115,'Budget &amp; Fin Report'!AG$9,'Transaction List - Final Report'!$B$10:$B$115,'Budget &amp; Fin Report'!$B59)</f>
        <v>0</v>
      </c>
      <c r="AH59" s="94">
        <f>SUMIFS('Transaction List - Final Report'!$M$10:$M$115,'Transaction List - Final Report'!$D$10:$D$115,'Budget &amp; Fin Report'!AH$9,'Transaction List - Final Report'!$B$10:$B$115,'Budget &amp; Fin Report'!$B59)</f>
        <v>0</v>
      </c>
      <c r="AI59" s="94">
        <f t="shared" si="41"/>
        <v>0</v>
      </c>
      <c r="AJ59" s="194">
        <f t="shared" si="42"/>
        <v>0</v>
      </c>
    </row>
    <row r="60" spans="2:36" ht="15">
      <c r="B60" s="225" t="s">
        <v>214</v>
      </c>
      <c r="C60" s="226"/>
      <c r="D60" s="227"/>
      <c r="E60" s="227"/>
      <c r="F60" s="230"/>
      <c r="G60" s="227"/>
      <c r="H60" s="229"/>
      <c r="I60" s="158">
        <f t="shared" si="37"/>
        <v>0</v>
      </c>
      <c r="J60" s="142"/>
      <c r="K60" s="93">
        <f>SUMIFS('Transaction List - Int Report 1'!$M$10:$M$115,'Transaction List - Int Report 1'!$D$10:$D$115,'Budget &amp; Fin Report'!K$9,'Transaction List - Int Report 1'!$B$10:$B$115,'Budget &amp; Fin Report'!$B60)</f>
        <v>0</v>
      </c>
      <c r="L60" s="94">
        <f>SUMIFS('Transaction List - Int Report 1'!$M$10:$M$115,'Transaction List - Int Report 1'!$D$10:$D$115,'Budget &amp; Fin Report'!L$9,'Transaction List - Int Report 1'!$B$10:$B$115,'Budget &amp; Fin Report'!$B60)</f>
        <v>0</v>
      </c>
      <c r="M60" s="149">
        <f>SUMIFS('Transaction List - Int Report 1'!$M$10:$M$115,'Transaction List - Int Report 1'!$D$10:$D$115,'Budget &amp; Fin Report'!M$9,'Transaction List - Int Report 1'!$B$10:$B$115,'Budget &amp; Fin Report'!$B60)</f>
        <v>0</v>
      </c>
      <c r="N60" s="149">
        <f>SUMIFS('Transaction List - Int Report 1'!$M$10:$M$115,'Transaction List - Int Report 1'!$D$10:$D$115,'Budget &amp; Fin Report'!N$9,'Transaction List - Int Report 1'!$B$10:$B$115,'Budget &amp; Fin Report'!$B60)</f>
        <v>0</v>
      </c>
      <c r="O60" s="149">
        <f>SUMIFS('Transaction List - Int Report 1'!$M$10:$M$115,'Transaction List - Int Report 1'!$D$10:$D$115,'Budget &amp; Fin Report'!O$9,'Transaction List - Int Report 1'!$B$10:$B$115,'Budget &amp; Fin Report'!$B60)</f>
        <v>0</v>
      </c>
      <c r="P60" s="94">
        <f>SUMIFS('Transaction List - Int Report 1'!$M$10:$M$115,'Transaction List - Int Report 1'!$D$10:$D$115,'Budget &amp; Fin Report'!P$9,'Transaction List - Int Report 1'!$B$10:$B$115,'Budget &amp; Fin Report'!$B60)</f>
        <v>0</v>
      </c>
      <c r="Q60" s="94">
        <f t="shared" si="38"/>
        <v>0</v>
      </c>
      <c r="R60" s="193" t="e">
        <f t="shared" si="26"/>
        <v>#DIV/0!</v>
      </c>
      <c r="T60" s="93">
        <f>SUMIFS('Transaction List - Int Report 2'!$M$10:$M$115,'Transaction List - Int Report 2'!$D$10:$D$115,'Budget &amp; Fin Report'!T$9,'Transaction List - Int Report 2'!$B$10:$B$115,'Budget &amp; Fin Report'!$B60)</f>
        <v>0</v>
      </c>
      <c r="U60" s="94">
        <f>SUMIFS('Transaction List - Int Report 2'!$M$10:$M$115,'Transaction List - Int Report 2'!$D$10:$D$115,'Budget &amp; Fin Report'!U$9,'Transaction List - Int Report 2'!$B$10:$B$115,'Budget &amp; Fin Report'!$B60)</f>
        <v>0</v>
      </c>
      <c r="V60" s="149">
        <f>SUMIFS('Transaction List - Int Report 2'!$M$10:$M$115,'Transaction List - Int Report 2'!$D$10:$D$115,'Budget &amp; Fin Report'!V$9,'Transaction List - Int Report 2'!$B$10:$B$115,'Budget &amp; Fin Report'!$B60)</f>
        <v>0</v>
      </c>
      <c r="W60" s="149">
        <f>SUMIFS('Transaction List - Int Report 2'!$M$10:$M$115,'Transaction List - Int Report 2'!$D$10:$D$115,'Budget &amp; Fin Report'!W$9,'Transaction List - Int Report 2'!$B$10:$B$115,'Budget &amp; Fin Report'!$B60)</f>
        <v>0</v>
      </c>
      <c r="X60" s="149">
        <f>SUMIFS('Transaction List - Int Report 2'!$M$10:$M$115,'Transaction List - Int Report 2'!$D$10:$D$115,'Budget &amp; Fin Report'!X$9,'Transaction List - Int Report 2'!$B$10:$B$115,'Budget &amp; Fin Report'!$B60)</f>
        <v>0</v>
      </c>
      <c r="Y60" s="94">
        <f>SUMIFS('Transaction List - Int Report 2'!$M$10:$M$115,'Transaction List - Int Report 2'!$D$10:$D$115,'Budget &amp; Fin Report'!Y$9,'Transaction List - Int Report 2'!$B$10:$B$115,'Budget &amp; Fin Report'!$B60)</f>
        <v>0</v>
      </c>
      <c r="Z60" s="94">
        <f t="shared" si="39"/>
        <v>0</v>
      </c>
      <c r="AA60" s="194" t="e">
        <f t="shared" si="40"/>
        <v>#DIV/0!</v>
      </c>
      <c r="AC60" s="93">
        <f>SUMIFS('Transaction List - Final Report'!$M$10:$M$115,'Transaction List - Final Report'!$D$10:$D$115,'Budget &amp; Fin Report'!AC$9,'Transaction List - Final Report'!$B$10:$B$115,'Budget &amp; Fin Report'!$B60)</f>
        <v>0</v>
      </c>
      <c r="AD60" s="94">
        <f>SUMIFS('Transaction List - Final Report'!$M$10:$M$115,'Transaction List - Final Report'!$D$10:$D$115,'Budget &amp; Fin Report'!AD$9,'Transaction List - Final Report'!$B$10:$B$115,'Budget &amp; Fin Report'!$B60)</f>
        <v>0</v>
      </c>
      <c r="AE60" s="149">
        <f>SUMIFS('Transaction List - Final Report'!$M$10:$M$115,'Transaction List - Final Report'!$D$10:$D$115,'Budget &amp; Fin Report'!AE$9,'Transaction List - Final Report'!$B$10:$B$115,'Budget &amp; Fin Report'!$B60)</f>
        <v>0</v>
      </c>
      <c r="AF60" s="149">
        <f>SUMIFS('Transaction List - Final Report'!$M$10:$M$115,'Transaction List - Final Report'!$D$10:$D$115,'Budget &amp; Fin Report'!AF$9,'Transaction List - Final Report'!$B$10:$B$115,'Budget &amp; Fin Report'!$B60)</f>
        <v>0</v>
      </c>
      <c r="AG60" s="149">
        <f>SUMIFS('Transaction List - Final Report'!$M$10:$M$115,'Transaction List - Final Report'!$D$10:$D$115,'Budget &amp; Fin Report'!AG$9,'Transaction List - Final Report'!$B$10:$B$115,'Budget &amp; Fin Report'!$B60)</f>
        <v>0</v>
      </c>
      <c r="AH60" s="94">
        <f>SUMIFS('Transaction List - Final Report'!$M$10:$M$115,'Transaction List - Final Report'!$D$10:$D$115,'Budget &amp; Fin Report'!AH$9,'Transaction List - Final Report'!$B$10:$B$115,'Budget &amp; Fin Report'!$B60)</f>
        <v>0</v>
      </c>
      <c r="AI60" s="94">
        <f t="shared" si="41"/>
        <v>0</v>
      </c>
      <c r="AJ60" s="194" t="e">
        <f t="shared" si="42"/>
        <v>#DIV/0!</v>
      </c>
    </row>
    <row r="61" spans="2:36" ht="15">
      <c r="B61" s="225" t="s">
        <v>215</v>
      </c>
      <c r="C61" s="226"/>
      <c r="D61" s="227"/>
      <c r="E61" s="227"/>
      <c r="F61" s="230"/>
      <c r="G61" s="227"/>
      <c r="H61" s="229"/>
      <c r="I61" s="158">
        <f t="shared" si="37"/>
        <v>0</v>
      </c>
      <c r="J61" s="142"/>
      <c r="K61" s="93">
        <f>SUMIFS('Transaction List - Int Report 1'!$M$10:$M$115,'Transaction List - Int Report 1'!$D$10:$D$115,'Budget &amp; Fin Report'!K$9,'Transaction List - Int Report 1'!$B$10:$B$115,'Budget &amp; Fin Report'!$B61)</f>
        <v>0</v>
      </c>
      <c r="L61" s="94">
        <f>SUMIFS('Transaction List - Int Report 1'!$M$10:$M$115,'Transaction List - Int Report 1'!$D$10:$D$115,'Budget &amp; Fin Report'!L$9,'Transaction List - Int Report 1'!$B$10:$B$115,'Budget &amp; Fin Report'!$B61)</f>
        <v>0</v>
      </c>
      <c r="M61" s="149">
        <f>SUMIFS('Transaction List - Int Report 1'!$M$10:$M$115,'Transaction List - Int Report 1'!$D$10:$D$115,'Budget &amp; Fin Report'!M$9,'Transaction List - Int Report 1'!$B$10:$B$115,'Budget &amp; Fin Report'!$B61)</f>
        <v>0</v>
      </c>
      <c r="N61" s="149">
        <f>SUMIFS('Transaction List - Int Report 1'!$M$10:$M$115,'Transaction List - Int Report 1'!$D$10:$D$115,'Budget &amp; Fin Report'!N$9,'Transaction List - Int Report 1'!$B$10:$B$115,'Budget &amp; Fin Report'!$B61)</f>
        <v>0</v>
      </c>
      <c r="O61" s="149">
        <f>SUMIFS('Transaction List - Int Report 1'!$M$10:$M$115,'Transaction List - Int Report 1'!$D$10:$D$115,'Budget &amp; Fin Report'!O$9,'Transaction List - Int Report 1'!$B$10:$B$115,'Budget &amp; Fin Report'!$B61)</f>
        <v>0</v>
      </c>
      <c r="P61" s="94">
        <f>SUMIFS('Transaction List - Int Report 1'!$M$10:$M$115,'Transaction List - Int Report 1'!$D$10:$D$115,'Budget &amp; Fin Report'!P$9,'Transaction List - Int Report 1'!$B$10:$B$115,'Budget &amp; Fin Report'!$B61)</f>
        <v>0</v>
      </c>
      <c r="Q61" s="94">
        <f t="shared" si="38"/>
        <v>0</v>
      </c>
      <c r="R61" s="193" t="e">
        <f t="shared" si="26"/>
        <v>#DIV/0!</v>
      </c>
      <c r="T61" s="93">
        <f>SUMIFS('Transaction List - Int Report 2'!$M$10:$M$115,'Transaction List - Int Report 2'!$D$10:$D$115,'Budget &amp; Fin Report'!T$9,'Transaction List - Int Report 2'!$B$10:$B$115,'Budget &amp; Fin Report'!$B61)</f>
        <v>0</v>
      </c>
      <c r="U61" s="94">
        <f>SUMIFS('Transaction List - Int Report 2'!$M$10:$M$115,'Transaction List - Int Report 2'!$D$10:$D$115,'Budget &amp; Fin Report'!U$9,'Transaction List - Int Report 2'!$B$10:$B$115,'Budget &amp; Fin Report'!$B61)</f>
        <v>0</v>
      </c>
      <c r="V61" s="149">
        <f>SUMIFS('Transaction List - Int Report 2'!$M$10:$M$115,'Transaction List - Int Report 2'!$D$10:$D$115,'Budget &amp; Fin Report'!V$9,'Transaction List - Int Report 2'!$B$10:$B$115,'Budget &amp; Fin Report'!$B61)</f>
        <v>0</v>
      </c>
      <c r="W61" s="149">
        <f>SUMIFS('Transaction List - Int Report 2'!$M$10:$M$115,'Transaction List - Int Report 2'!$D$10:$D$115,'Budget &amp; Fin Report'!W$9,'Transaction List - Int Report 2'!$B$10:$B$115,'Budget &amp; Fin Report'!$B61)</f>
        <v>0</v>
      </c>
      <c r="X61" s="149">
        <f>SUMIFS('Transaction List - Int Report 2'!$M$10:$M$115,'Transaction List - Int Report 2'!$D$10:$D$115,'Budget &amp; Fin Report'!X$9,'Transaction List - Int Report 2'!$B$10:$B$115,'Budget &amp; Fin Report'!$B61)</f>
        <v>0</v>
      </c>
      <c r="Y61" s="94">
        <f>SUMIFS('Transaction List - Int Report 2'!$M$10:$M$115,'Transaction List - Int Report 2'!$D$10:$D$115,'Budget &amp; Fin Report'!Y$9,'Transaction List - Int Report 2'!$B$10:$B$115,'Budget &amp; Fin Report'!$B61)</f>
        <v>0</v>
      </c>
      <c r="Z61" s="94">
        <f t="shared" si="39"/>
        <v>0</v>
      </c>
      <c r="AA61" s="194" t="e">
        <f t="shared" si="40"/>
        <v>#DIV/0!</v>
      </c>
      <c r="AC61" s="93">
        <f>SUMIFS('Transaction List - Final Report'!$M$10:$M$115,'Transaction List - Final Report'!$D$10:$D$115,'Budget &amp; Fin Report'!AC$9,'Transaction List - Final Report'!$B$10:$B$115,'Budget &amp; Fin Report'!$B61)</f>
        <v>0</v>
      </c>
      <c r="AD61" s="94">
        <f>SUMIFS('Transaction List - Final Report'!$M$10:$M$115,'Transaction List - Final Report'!$D$10:$D$115,'Budget &amp; Fin Report'!AD$9,'Transaction List - Final Report'!$B$10:$B$115,'Budget &amp; Fin Report'!$B61)</f>
        <v>0</v>
      </c>
      <c r="AE61" s="149">
        <f>SUMIFS('Transaction List - Final Report'!$M$10:$M$115,'Transaction List - Final Report'!$D$10:$D$115,'Budget &amp; Fin Report'!AE$9,'Transaction List - Final Report'!$B$10:$B$115,'Budget &amp; Fin Report'!$B61)</f>
        <v>0</v>
      </c>
      <c r="AF61" s="149">
        <f>SUMIFS('Transaction List - Final Report'!$M$10:$M$115,'Transaction List - Final Report'!$D$10:$D$115,'Budget &amp; Fin Report'!AF$9,'Transaction List - Final Report'!$B$10:$B$115,'Budget &amp; Fin Report'!$B61)</f>
        <v>0</v>
      </c>
      <c r="AG61" s="149">
        <f>SUMIFS('Transaction List - Final Report'!$M$10:$M$115,'Transaction List - Final Report'!$D$10:$D$115,'Budget &amp; Fin Report'!AG$9,'Transaction List - Final Report'!$B$10:$B$115,'Budget &amp; Fin Report'!$B61)</f>
        <v>0</v>
      </c>
      <c r="AH61" s="94">
        <f>SUMIFS('Transaction List - Final Report'!$M$10:$M$115,'Transaction List - Final Report'!$D$10:$D$115,'Budget &amp; Fin Report'!AH$9,'Transaction List - Final Report'!$B$10:$B$115,'Budget &amp; Fin Report'!$B61)</f>
        <v>0</v>
      </c>
      <c r="AI61" s="94">
        <f t="shared" si="41"/>
        <v>0</v>
      </c>
      <c r="AJ61" s="194" t="e">
        <f t="shared" si="42"/>
        <v>#DIV/0!</v>
      </c>
    </row>
    <row r="62" spans="2:36" ht="15">
      <c r="B62" s="225" t="s">
        <v>216</v>
      </c>
      <c r="C62" s="226"/>
      <c r="D62" s="227"/>
      <c r="E62" s="227"/>
      <c r="F62" s="230"/>
      <c r="G62" s="227"/>
      <c r="H62" s="229"/>
      <c r="I62" s="158">
        <f t="shared" si="37"/>
        <v>0</v>
      </c>
      <c r="J62" s="142"/>
      <c r="K62" s="93">
        <f>SUMIFS('Transaction List - Int Report 1'!$M$10:$M$115,'Transaction List - Int Report 1'!$D$10:$D$115,'Budget &amp; Fin Report'!K$9,'Transaction List - Int Report 1'!$B$10:$B$115,'Budget &amp; Fin Report'!$B62)</f>
        <v>0</v>
      </c>
      <c r="L62" s="94">
        <f>SUMIFS('Transaction List - Int Report 1'!$M$10:$M$115,'Transaction List - Int Report 1'!$D$10:$D$115,'Budget &amp; Fin Report'!L$9,'Transaction List - Int Report 1'!$B$10:$B$115,'Budget &amp; Fin Report'!$B62)</f>
        <v>0</v>
      </c>
      <c r="M62" s="149">
        <f>SUMIFS('Transaction List - Int Report 1'!$M$10:$M$115,'Transaction List - Int Report 1'!$D$10:$D$115,'Budget &amp; Fin Report'!M$9,'Transaction List - Int Report 1'!$B$10:$B$115,'Budget &amp; Fin Report'!$B62)</f>
        <v>0</v>
      </c>
      <c r="N62" s="149">
        <f>SUMIFS('Transaction List - Int Report 1'!$M$10:$M$115,'Transaction List - Int Report 1'!$D$10:$D$115,'Budget &amp; Fin Report'!N$9,'Transaction List - Int Report 1'!$B$10:$B$115,'Budget &amp; Fin Report'!$B62)</f>
        <v>0</v>
      </c>
      <c r="O62" s="149">
        <f>SUMIFS('Transaction List - Int Report 1'!$M$10:$M$115,'Transaction List - Int Report 1'!$D$10:$D$115,'Budget &amp; Fin Report'!O$9,'Transaction List - Int Report 1'!$B$10:$B$115,'Budget &amp; Fin Report'!$B62)</f>
        <v>0</v>
      </c>
      <c r="P62" s="94">
        <f>SUMIFS('Transaction List - Int Report 1'!$M$10:$M$115,'Transaction List - Int Report 1'!$D$10:$D$115,'Budget &amp; Fin Report'!P$9,'Transaction List - Int Report 1'!$B$10:$B$115,'Budget &amp; Fin Report'!$B62)</f>
        <v>0</v>
      </c>
      <c r="Q62" s="94">
        <f t="shared" si="38"/>
        <v>0</v>
      </c>
      <c r="R62" s="193" t="e">
        <f t="shared" si="26"/>
        <v>#DIV/0!</v>
      </c>
      <c r="T62" s="93">
        <f>SUMIFS('Transaction List - Int Report 2'!$M$10:$M$115,'Transaction List - Int Report 2'!$D$10:$D$115,'Budget &amp; Fin Report'!T$9,'Transaction List - Int Report 2'!$B$10:$B$115,'Budget &amp; Fin Report'!$B62)</f>
        <v>0</v>
      </c>
      <c r="U62" s="94">
        <f>SUMIFS('Transaction List - Int Report 2'!$M$10:$M$115,'Transaction List - Int Report 2'!$D$10:$D$115,'Budget &amp; Fin Report'!U$9,'Transaction List - Int Report 2'!$B$10:$B$115,'Budget &amp; Fin Report'!$B62)</f>
        <v>0</v>
      </c>
      <c r="V62" s="149">
        <f>SUMIFS('Transaction List - Int Report 2'!$M$10:$M$115,'Transaction List - Int Report 2'!$D$10:$D$115,'Budget &amp; Fin Report'!V$9,'Transaction List - Int Report 2'!$B$10:$B$115,'Budget &amp; Fin Report'!$B62)</f>
        <v>0</v>
      </c>
      <c r="W62" s="149">
        <f>SUMIFS('Transaction List - Int Report 2'!$M$10:$M$115,'Transaction List - Int Report 2'!$D$10:$D$115,'Budget &amp; Fin Report'!W$9,'Transaction List - Int Report 2'!$B$10:$B$115,'Budget &amp; Fin Report'!$B62)</f>
        <v>0</v>
      </c>
      <c r="X62" s="149">
        <f>SUMIFS('Transaction List - Int Report 2'!$M$10:$M$115,'Transaction List - Int Report 2'!$D$10:$D$115,'Budget &amp; Fin Report'!X$9,'Transaction List - Int Report 2'!$B$10:$B$115,'Budget &amp; Fin Report'!$B62)</f>
        <v>0</v>
      </c>
      <c r="Y62" s="94">
        <f>SUMIFS('Transaction List - Int Report 2'!$M$10:$M$115,'Transaction List - Int Report 2'!$D$10:$D$115,'Budget &amp; Fin Report'!Y$9,'Transaction List - Int Report 2'!$B$10:$B$115,'Budget &amp; Fin Report'!$B62)</f>
        <v>0</v>
      </c>
      <c r="Z62" s="94">
        <f t="shared" si="39"/>
        <v>0</v>
      </c>
      <c r="AA62" s="194" t="e">
        <f t="shared" si="40"/>
        <v>#DIV/0!</v>
      </c>
      <c r="AC62" s="93">
        <f>SUMIFS('Transaction List - Final Report'!$M$10:$M$115,'Transaction List - Final Report'!$D$10:$D$115,'Budget &amp; Fin Report'!AC$9,'Transaction List - Final Report'!$B$10:$B$115,'Budget &amp; Fin Report'!$B62)</f>
        <v>0</v>
      </c>
      <c r="AD62" s="94">
        <f>SUMIFS('Transaction List - Final Report'!$M$10:$M$115,'Transaction List - Final Report'!$D$10:$D$115,'Budget &amp; Fin Report'!AD$9,'Transaction List - Final Report'!$B$10:$B$115,'Budget &amp; Fin Report'!$B62)</f>
        <v>0</v>
      </c>
      <c r="AE62" s="149">
        <f>SUMIFS('Transaction List - Final Report'!$M$10:$M$115,'Transaction List - Final Report'!$D$10:$D$115,'Budget &amp; Fin Report'!AE$9,'Transaction List - Final Report'!$B$10:$B$115,'Budget &amp; Fin Report'!$B62)</f>
        <v>0</v>
      </c>
      <c r="AF62" s="149">
        <f>SUMIFS('Transaction List - Final Report'!$M$10:$M$115,'Transaction List - Final Report'!$D$10:$D$115,'Budget &amp; Fin Report'!AF$9,'Transaction List - Final Report'!$B$10:$B$115,'Budget &amp; Fin Report'!$B62)</f>
        <v>0</v>
      </c>
      <c r="AG62" s="149">
        <f>SUMIFS('Transaction List - Final Report'!$M$10:$M$115,'Transaction List - Final Report'!$D$10:$D$115,'Budget &amp; Fin Report'!AG$9,'Transaction List - Final Report'!$B$10:$B$115,'Budget &amp; Fin Report'!$B62)</f>
        <v>0</v>
      </c>
      <c r="AH62" s="94">
        <f>SUMIFS('Transaction List - Final Report'!$M$10:$M$115,'Transaction List - Final Report'!$D$10:$D$115,'Budget &amp; Fin Report'!AH$9,'Transaction List - Final Report'!$B$10:$B$115,'Budget &amp; Fin Report'!$B62)</f>
        <v>0</v>
      </c>
      <c r="AI62" s="94">
        <f t="shared" ref="AI62:AI66" si="43">SUM(AC62:AH62)</f>
        <v>0</v>
      </c>
      <c r="AJ62" s="193" t="e">
        <f t="shared" si="42"/>
        <v>#DIV/0!</v>
      </c>
    </row>
    <row r="63" spans="2:36" ht="15">
      <c r="B63" s="225" t="s">
        <v>217</v>
      </c>
      <c r="C63" s="226"/>
      <c r="D63" s="227"/>
      <c r="E63" s="227"/>
      <c r="F63" s="230"/>
      <c r="G63" s="227"/>
      <c r="H63" s="229"/>
      <c r="I63" s="158">
        <f t="shared" si="37"/>
        <v>0</v>
      </c>
      <c r="J63" s="142"/>
      <c r="K63" s="93">
        <f>SUMIFS('Transaction List - Int Report 1'!$M$10:$M$115,'Transaction List - Int Report 1'!$D$10:$D$115,'Budget &amp; Fin Report'!K$9,'Transaction List - Int Report 1'!$B$10:$B$115,'Budget &amp; Fin Report'!$B63)</f>
        <v>0</v>
      </c>
      <c r="L63" s="94">
        <f>SUMIFS('Transaction List - Int Report 1'!$M$10:$M$115,'Transaction List - Int Report 1'!$D$10:$D$115,'Budget &amp; Fin Report'!L$9,'Transaction List - Int Report 1'!$B$10:$B$115,'Budget &amp; Fin Report'!$B63)</f>
        <v>0</v>
      </c>
      <c r="M63" s="149">
        <f>SUMIFS('Transaction List - Int Report 1'!$M$10:$M$115,'Transaction List - Int Report 1'!$D$10:$D$115,'Budget &amp; Fin Report'!M$9,'Transaction List - Int Report 1'!$B$10:$B$115,'Budget &amp; Fin Report'!$B63)</f>
        <v>0</v>
      </c>
      <c r="N63" s="149">
        <f>SUMIFS('Transaction List - Int Report 1'!$M$10:$M$115,'Transaction List - Int Report 1'!$D$10:$D$115,'Budget &amp; Fin Report'!N$9,'Transaction List - Int Report 1'!$B$10:$B$115,'Budget &amp; Fin Report'!$B63)</f>
        <v>0</v>
      </c>
      <c r="O63" s="149">
        <f>SUMIFS('Transaction List - Int Report 1'!$M$10:$M$115,'Transaction List - Int Report 1'!$D$10:$D$115,'Budget &amp; Fin Report'!O$9,'Transaction List - Int Report 1'!$B$10:$B$115,'Budget &amp; Fin Report'!$B63)</f>
        <v>0</v>
      </c>
      <c r="P63" s="94">
        <f>SUMIFS('Transaction List - Int Report 1'!$M$10:$M$115,'Transaction List - Int Report 1'!$D$10:$D$115,'Budget &amp; Fin Report'!P$9,'Transaction List - Int Report 1'!$B$10:$B$115,'Budget &amp; Fin Report'!$B63)</f>
        <v>0</v>
      </c>
      <c r="Q63" s="94">
        <f>SUM(K63:P63)</f>
        <v>0</v>
      </c>
      <c r="R63" s="193" t="e">
        <f t="shared" si="26"/>
        <v>#DIV/0!</v>
      </c>
      <c r="T63" s="93">
        <f>SUMIFS('Transaction List - Int Report 2'!$M$10:$M$115,'Transaction List - Int Report 2'!$D$10:$D$115,'Budget &amp; Fin Report'!T$9,'Transaction List - Int Report 2'!$B$10:$B$115,'Budget &amp; Fin Report'!$B63)</f>
        <v>0</v>
      </c>
      <c r="U63" s="94">
        <f>SUMIFS('Transaction List - Int Report 2'!$M$10:$M$115,'Transaction List - Int Report 2'!$D$10:$D$115,'Budget &amp; Fin Report'!U$9,'Transaction List - Int Report 2'!$B$10:$B$115,'Budget &amp; Fin Report'!$B63)</f>
        <v>0</v>
      </c>
      <c r="V63" s="149">
        <f>SUMIFS('Transaction List - Int Report 2'!$M$10:$M$115,'Transaction List - Int Report 2'!$D$10:$D$115,'Budget &amp; Fin Report'!V$9,'Transaction List - Int Report 2'!$B$10:$B$115,'Budget &amp; Fin Report'!$B63)</f>
        <v>0</v>
      </c>
      <c r="W63" s="149">
        <f>SUMIFS('Transaction List - Int Report 2'!$M$10:$M$115,'Transaction List - Int Report 2'!$D$10:$D$115,'Budget &amp; Fin Report'!W$9,'Transaction List - Int Report 2'!$B$10:$B$115,'Budget &amp; Fin Report'!$B63)</f>
        <v>0</v>
      </c>
      <c r="X63" s="149">
        <f>SUMIFS('Transaction List - Int Report 2'!$M$10:$M$115,'Transaction List - Int Report 2'!$D$10:$D$115,'Budget &amp; Fin Report'!X$9,'Transaction List - Int Report 2'!$B$10:$B$115,'Budget &amp; Fin Report'!$B63)</f>
        <v>0</v>
      </c>
      <c r="Y63" s="94">
        <f>SUMIFS('Transaction List - Int Report 2'!$M$10:$M$115,'Transaction List - Int Report 2'!$D$10:$D$115,'Budget &amp; Fin Report'!Y$9,'Transaction List - Int Report 2'!$B$10:$B$115,'Budget &amp; Fin Report'!$B63)</f>
        <v>0</v>
      </c>
      <c r="Z63" s="94">
        <f>SUM(T63:Y63)</f>
        <v>0</v>
      </c>
      <c r="AA63" s="194" t="e">
        <f t="shared" si="40"/>
        <v>#DIV/0!</v>
      </c>
      <c r="AC63" s="93">
        <f>SUMIFS('Transaction List - Final Report'!$M$10:$M$115,'Transaction List - Final Report'!$D$10:$D$115,'Budget &amp; Fin Report'!AC$9,'Transaction List - Final Report'!$B$10:$B$115,'Budget &amp; Fin Report'!$B63)</f>
        <v>0</v>
      </c>
      <c r="AD63" s="94">
        <f>SUMIFS('Transaction List - Final Report'!$M$10:$M$115,'Transaction List - Final Report'!$D$10:$D$115,'Budget &amp; Fin Report'!AD$9,'Transaction List - Final Report'!$B$10:$B$115,'Budget &amp; Fin Report'!$B63)</f>
        <v>0</v>
      </c>
      <c r="AE63" s="149">
        <f>SUMIFS('Transaction List - Final Report'!$M$10:$M$115,'Transaction List - Final Report'!$D$10:$D$115,'Budget &amp; Fin Report'!AE$9,'Transaction List - Final Report'!$B$10:$B$115,'Budget &amp; Fin Report'!$B63)</f>
        <v>0</v>
      </c>
      <c r="AF63" s="149">
        <f>SUMIFS('Transaction List - Final Report'!$M$10:$M$115,'Transaction List - Final Report'!$D$10:$D$115,'Budget &amp; Fin Report'!AF$9,'Transaction List - Final Report'!$B$10:$B$115,'Budget &amp; Fin Report'!$B63)</f>
        <v>0</v>
      </c>
      <c r="AG63" s="149">
        <f>SUMIFS('Transaction List - Final Report'!$M$10:$M$115,'Transaction List - Final Report'!$D$10:$D$115,'Budget &amp; Fin Report'!AG$9,'Transaction List - Final Report'!$B$10:$B$115,'Budget &amp; Fin Report'!$B63)</f>
        <v>0</v>
      </c>
      <c r="AH63" s="94">
        <f>SUMIFS('Transaction List - Final Report'!$M$10:$M$115,'Transaction List - Final Report'!$D$10:$D$115,'Budget &amp; Fin Report'!AH$9,'Transaction List - Final Report'!$B$10:$B$115,'Budget &amp; Fin Report'!$B63)</f>
        <v>0</v>
      </c>
      <c r="AI63" s="94">
        <f t="shared" si="43"/>
        <v>0</v>
      </c>
      <c r="AJ63" s="194" t="e">
        <f t="shared" si="42"/>
        <v>#DIV/0!</v>
      </c>
    </row>
    <row r="64" spans="2:36" ht="15">
      <c r="B64" s="225" t="s">
        <v>218</v>
      </c>
      <c r="C64" s="226"/>
      <c r="D64" s="227"/>
      <c r="E64" s="227"/>
      <c r="F64" s="230"/>
      <c r="G64" s="227"/>
      <c r="H64" s="229"/>
      <c r="I64" s="158">
        <f t="shared" si="37"/>
        <v>0</v>
      </c>
      <c r="J64" s="142"/>
      <c r="K64" s="93">
        <f>SUMIFS('Transaction List - Int Report 1'!$M$10:$M$115,'Transaction List - Int Report 1'!$D$10:$D$115,'Budget &amp; Fin Report'!K$9,'Transaction List - Int Report 1'!$B$10:$B$115,'Budget &amp; Fin Report'!$B64)</f>
        <v>0</v>
      </c>
      <c r="L64" s="94">
        <f>SUMIFS('Transaction List - Int Report 1'!$M$10:$M$115,'Transaction List - Int Report 1'!$D$10:$D$115,'Budget &amp; Fin Report'!L$9,'Transaction List - Int Report 1'!$B$10:$B$115,'Budget &amp; Fin Report'!$B64)</f>
        <v>0</v>
      </c>
      <c r="M64" s="149">
        <f>SUMIFS('Transaction List - Int Report 1'!$M$10:$M$115,'Transaction List - Int Report 1'!$D$10:$D$115,'Budget &amp; Fin Report'!M$9,'Transaction List - Int Report 1'!$B$10:$B$115,'Budget &amp; Fin Report'!$B64)</f>
        <v>0</v>
      </c>
      <c r="N64" s="149">
        <f>SUMIFS('Transaction List - Int Report 1'!$M$10:$M$115,'Transaction List - Int Report 1'!$D$10:$D$115,'Budget &amp; Fin Report'!N$9,'Transaction List - Int Report 1'!$B$10:$B$115,'Budget &amp; Fin Report'!$B64)</f>
        <v>0</v>
      </c>
      <c r="O64" s="149">
        <f>SUMIFS('Transaction List - Int Report 1'!$M$10:$M$115,'Transaction List - Int Report 1'!$D$10:$D$115,'Budget &amp; Fin Report'!O$9,'Transaction List - Int Report 1'!$B$10:$B$115,'Budget &amp; Fin Report'!$B64)</f>
        <v>0</v>
      </c>
      <c r="P64" s="94">
        <f>SUMIFS('Transaction List - Int Report 1'!$M$10:$M$115,'Transaction List - Int Report 1'!$D$10:$D$115,'Budget &amp; Fin Report'!P$9,'Transaction List - Int Report 1'!$B$10:$B$115,'Budget &amp; Fin Report'!$B64)</f>
        <v>0</v>
      </c>
      <c r="Q64" s="94">
        <f t="shared" ref="Q64:Q66" si="44">SUM(K64:P64)</f>
        <v>0</v>
      </c>
      <c r="R64" s="193" t="e">
        <f t="shared" si="26"/>
        <v>#DIV/0!</v>
      </c>
      <c r="T64" s="93">
        <f>SUMIFS('Transaction List - Int Report 2'!$M$10:$M$115,'Transaction List - Int Report 2'!$D$10:$D$115,'Budget &amp; Fin Report'!T$9,'Transaction List - Int Report 2'!$B$10:$B$115,'Budget &amp; Fin Report'!$B64)</f>
        <v>0</v>
      </c>
      <c r="U64" s="94">
        <f>SUMIFS('Transaction List - Int Report 2'!$M$10:$M$115,'Transaction List - Int Report 2'!$D$10:$D$115,'Budget &amp; Fin Report'!U$9,'Transaction List - Int Report 2'!$B$10:$B$115,'Budget &amp; Fin Report'!$B64)</f>
        <v>0</v>
      </c>
      <c r="V64" s="149">
        <f>SUMIFS('Transaction List - Int Report 2'!$M$10:$M$115,'Transaction List - Int Report 2'!$D$10:$D$115,'Budget &amp; Fin Report'!V$9,'Transaction List - Int Report 2'!$B$10:$B$115,'Budget &amp; Fin Report'!$B64)</f>
        <v>0</v>
      </c>
      <c r="W64" s="149">
        <f>SUMIFS('Transaction List - Int Report 2'!$M$10:$M$115,'Transaction List - Int Report 2'!$D$10:$D$115,'Budget &amp; Fin Report'!W$9,'Transaction List - Int Report 2'!$B$10:$B$115,'Budget &amp; Fin Report'!$B64)</f>
        <v>0</v>
      </c>
      <c r="X64" s="149">
        <f>SUMIFS('Transaction List - Int Report 2'!$M$10:$M$115,'Transaction List - Int Report 2'!$D$10:$D$115,'Budget &amp; Fin Report'!X$9,'Transaction List - Int Report 2'!$B$10:$B$115,'Budget &amp; Fin Report'!$B64)</f>
        <v>0</v>
      </c>
      <c r="Y64" s="94">
        <f>SUMIFS('Transaction List - Int Report 2'!$M$10:$M$115,'Transaction List - Int Report 2'!$D$10:$D$115,'Budget &amp; Fin Report'!Y$9,'Transaction List - Int Report 2'!$B$10:$B$115,'Budget &amp; Fin Report'!$B64)</f>
        <v>0</v>
      </c>
      <c r="Z64" s="94">
        <f t="shared" ref="Z64:Z66" si="45">SUM(T64:Y64)</f>
        <v>0</v>
      </c>
      <c r="AA64" s="194" t="e">
        <f t="shared" si="40"/>
        <v>#DIV/0!</v>
      </c>
      <c r="AC64" s="93">
        <f>SUMIFS('Transaction List - Final Report'!$M$10:$M$115,'Transaction List - Final Report'!$D$10:$D$115,'Budget &amp; Fin Report'!AC$9,'Transaction List - Final Report'!$B$10:$B$115,'Budget &amp; Fin Report'!$B64)</f>
        <v>0</v>
      </c>
      <c r="AD64" s="94">
        <f>SUMIFS('Transaction List - Final Report'!$M$10:$M$115,'Transaction List - Final Report'!$D$10:$D$115,'Budget &amp; Fin Report'!AD$9,'Transaction List - Final Report'!$B$10:$B$115,'Budget &amp; Fin Report'!$B64)</f>
        <v>0</v>
      </c>
      <c r="AE64" s="149">
        <f>SUMIFS('Transaction List - Final Report'!$M$10:$M$115,'Transaction List - Final Report'!$D$10:$D$115,'Budget &amp; Fin Report'!AE$9,'Transaction List - Final Report'!$B$10:$B$115,'Budget &amp; Fin Report'!$B64)</f>
        <v>0</v>
      </c>
      <c r="AF64" s="149">
        <f>SUMIFS('Transaction List - Final Report'!$M$10:$M$115,'Transaction List - Final Report'!$D$10:$D$115,'Budget &amp; Fin Report'!AF$9,'Transaction List - Final Report'!$B$10:$B$115,'Budget &amp; Fin Report'!$B64)</f>
        <v>0</v>
      </c>
      <c r="AG64" s="149">
        <f>SUMIFS('Transaction List - Final Report'!$M$10:$M$115,'Transaction List - Final Report'!$D$10:$D$115,'Budget &amp; Fin Report'!AG$9,'Transaction List - Final Report'!$B$10:$B$115,'Budget &amp; Fin Report'!$B64)</f>
        <v>0</v>
      </c>
      <c r="AH64" s="94">
        <f>SUMIFS('Transaction List - Final Report'!$M$10:$M$115,'Transaction List - Final Report'!$D$10:$D$115,'Budget &amp; Fin Report'!AH$9,'Transaction List - Final Report'!$B$10:$B$115,'Budget &amp; Fin Report'!$B64)</f>
        <v>0</v>
      </c>
      <c r="AI64" s="94">
        <f t="shared" si="43"/>
        <v>0</v>
      </c>
      <c r="AJ64" s="194" t="e">
        <f t="shared" si="42"/>
        <v>#DIV/0!</v>
      </c>
    </row>
    <row r="65" spans="2:36" ht="15">
      <c r="B65" s="225" t="s">
        <v>219</v>
      </c>
      <c r="C65" s="226"/>
      <c r="D65" s="227"/>
      <c r="E65" s="227"/>
      <c r="F65" s="230"/>
      <c r="G65" s="227"/>
      <c r="H65" s="229"/>
      <c r="I65" s="158">
        <f t="shared" si="37"/>
        <v>0</v>
      </c>
      <c r="J65" s="142"/>
      <c r="K65" s="93">
        <f>SUMIFS('Transaction List - Int Report 1'!$M$10:$M$115,'Transaction List - Int Report 1'!$D$10:$D$115,'Budget &amp; Fin Report'!K$9,'Transaction List - Int Report 1'!$B$10:$B$115,'Budget &amp; Fin Report'!$B65)</f>
        <v>0</v>
      </c>
      <c r="L65" s="94">
        <f>SUMIFS('Transaction List - Int Report 1'!$M$10:$M$115,'Transaction List - Int Report 1'!$D$10:$D$115,'Budget &amp; Fin Report'!L$9,'Transaction List - Int Report 1'!$B$10:$B$115,'Budget &amp; Fin Report'!$B65)</f>
        <v>0</v>
      </c>
      <c r="M65" s="149">
        <f>SUMIFS('Transaction List - Int Report 1'!$M$10:$M$115,'Transaction List - Int Report 1'!$D$10:$D$115,'Budget &amp; Fin Report'!M$9,'Transaction List - Int Report 1'!$B$10:$B$115,'Budget &amp; Fin Report'!$B65)</f>
        <v>0</v>
      </c>
      <c r="N65" s="149">
        <f>SUMIFS('Transaction List - Int Report 1'!$M$10:$M$115,'Transaction List - Int Report 1'!$D$10:$D$115,'Budget &amp; Fin Report'!N$9,'Transaction List - Int Report 1'!$B$10:$B$115,'Budget &amp; Fin Report'!$B65)</f>
        <v>0</v>
      </c>
      <c r="O65" s="149">
        <f>SUMIFS('Transaction List - Int Report 1'!$M$10:$M$115,'Transaction List - Int Report 1'!$D$10:$D$115,'Budget &amp; Fin Report'!O$9,'Transaction List - Int Report 1'!$B$10:$B$115,'Budget &amp; Fin Report'!$B65)</f>
        <v>0</v>
      </c>
      <c r="P65" s="94">
        <f>SUMIFS('Transaction List - Int Report 1'!$M$10:$M$115,'Transaction List - Int Report 1'!$D$10:$D$115,'Budget &amp; Fin Report'!P$9,'Transaction List - Int Report 1'!$B$10:$B$115,'Budget &amp; Fin Report'!$B65)</f>
        <v>0</v>
      </c>
      <c r="Q65" s="94">
        <f t="shared" si="44"/>
        <v>0</v>
      </c>
      <c r="R65" s="193" t="e">
        <f t="shared" si="26"/>
        <v>#DIV/0!</v>
      </c>
      <c r="T65" s="93">
        <f>SUMIFS('Transaction List - Int Report 2'!$M$10:$M$115,'Transaction List - Int Report 2'!$D$10:$D$115,'Budget &amp; Fin Report'!T$9,'Transaction List - Int Report 2'!$B$10:$B$115,'Budget &amp; Fin Report'!$B65)</f>
        <v>0</v>
      </c>
      <c r="U65" s="94">
        <f>SUMIFS('Transaction List - Int Report 2'!$M$10:$M$115,'Transaction List - Int Report 2'!$D$10:$D$115,'Budget &amp; Fin Report'!U$9,'Transaction List - Int Report 2'!$B$10:$B$115,'Budget &amp; Fin Report'!$B65)</f>
        <v>0</v>
      </c>
      <c r="V65" s="149">
        <f>SUMIFS('Transaction List - Int Report 2'!$M$10:$M$115,'Transaction List - Int Report 2'!$D$10:$D$115,'Budget &amp; Fin Report'!V$9,'Transaction List - Int Report 2'!$B$10:$B$115,'Budget &amp; Fin Report'!$B65)</f>
        <v>0</v>
      </c>
      <c r="W65" s="149">
        <f>SUMIFS('Transaction List - Int Report 2'!$M$10:$M$115,'Transaction List - Int Report 2'!$D$10:$D$115,'Budget &amp; Fin Report'!W$9,'Transaction List - Int Report 2'!$B$10:$B$115,'Budget &amp; Fin Report'!$B65)</f>
        <v>0</v>
      </c>
      <c r="X65" s="149">
        <f>SUMIFS('Transaction List - Int Report 2'!$M$10:$M$115,'Transaction List - Int Report 2'!$D$10:$D$115,'Budget &amp; Fin Report'!X$9,'Transaction List - Int Report 2'!$B$10:$B$115,'Budget &amp; Fin Report'!$B65)</f>
        <v>0</v>
      </c>
      <c r="Y65" s="94">
        <f>SUMIFS('Transaction List - Int Report 2'!$M$10:$M$115,'Transaction List - Int Report 2'!$D$10:$D$115,'Budget &amp; Fin Report'!Y$9,'Transaction List - Int Report 2'!$B$10:$B$115,'Budget &amp; Fin Report'!$B65)</f>
        <v>0</v>
      </c>
      <c r="Z65" s="94">
        <f t="shared" si="45"/>
        <v>0</v>
      </c>
      <c r="AA65" s="194" t="e">
        <f t="shared" si="40"/>
        <v>#DIV/0!</v>
      </c>
      <c r="AC65" s="93">
        <f>SUMIFS('Transaction List - Final Report'!$M$10:$M$115,'Transaction List - Final Report'!$D$10:$D$115,'Budget &amp; Fin Report'!AC$9,'Transaction List - Final Report'!$B$10:$B$115,'Budget &amp; Fin Report'!$B65)</f>
        <v>0</v>
      </c>
      <c r="AD65" s="94">
        <f>SUMIFS('Transaction List - Final Report'!$M$10:$M$115,'Transaction List - Final Report'!$D$10:$D$115,'Budget &amp; Fin Report'!AD$9,'Transaction List - Final Report'!$B$10:$B$115,'Budget &amp; Fin Report'!$B65)</f>
        <v>0</v>
      </c>
      <c r="AE65" s="149">
        <f>SUMIFS('Transaction List - Final Report'!$M$10:$M$115,'Transaction List - Final Report'!$D$10:$D$115,'Budget &amp; Fin Report'!AE$9,'Transaction List - Final Report'!$B$10:$B$115,'Budget &amp; Fin Report'!$B65)</f>
        <v>0</v>
      </c>
      <c r="AF65" s="149">
        <f>SUMIFS('Transaction List - Final Report'!$M$10:$M$115,'Transaction List - Final Report'!$D$10:$D$115,'Budget &amp; Fin Report'!AF$9,'Transaction List - Final Report'!$B$10:$B$115,'Budget &amp; Fin Report'!$B65)</f>
        <v>0</v>
      </c>
      <c r="AG65" s="149">
        <f>SUMIFS('Transaction List - Final Report'!$M$10:$M$115,'Transaction List - Final Report'!$D$10:$D$115,'Budget &amp; Fin Report'!AG$9,'Transaction List - Final Report'!$B$10:$B$115,'Budget &amp; Fin Report'!$B65)</f>
        <v>0</v>
      </c>
      <c r="AH65" s="94">
        <f>SUMIFS('Transaction List - Final Report'!$M$10:$M$115,'Transaction List - Final Report'!$D$10:$D$115,'Budget &amp; Fin Report'!AH$9,'Transaction List - Final Report'!$B$10:$B$115,'Budget &amp; Fin Report'!$B65)</f>
        <v>0</v>
      </c>
      <c r="AI65" s="94">
        <f t="shared" si="43"/>
        <v>0</v>
      </c>
      <c r="AJ65" s="194" t="e">
        <f t="shared" si="42"/>
        <v>#DIV/0!</v>
      </c>
    </row>
    <row r="66" spans="2:36" ht="15">
      <c r="B66" s="225" t="s">
        <v>220</v>
      </c>
      <c r="C66" s="226"/>
      <c r="D66" s="227"/>
      <c r="E66" s="227"/>
      <c r="F66" s="230"/>
      <c r="G66" s="227"/>
      <c r="H66" s="229"/>
      <c r="I66" s="158">
        <f t="shared" si="37"/>
        <v>0</v>
      </c>
      <c r="J66" s="142"/>
      <c r="K66" s="93">
        <f>SUMIFS('Transaction List - Int Report 1'!$M$10:$M$115,'Transaction List - Int Report 1'!$D$10:$D$115,'Budget &amp; Fin Report'!K$9,'Transaction List - Int Report 1'!$B$10:$B$115,'Budget &amp; Fin Report'!$B66)</f>
        <v>0</v>
      </c>
      <c r="L66" s="94">
        <f>SUMIFS('Transaction List - Int Report 1'!$M$10:$M$115,'Transaction List - Int Report 1'!$D$10:$D$115,'Budget &amp; Fin Report'!L$9,'Transaction List - Int Report 1'!$B$10:$B$115,'Budget &amp; Fin Report'!$B66)</f>
        <v>0</v>
      </c>
      <c r="M66" s="149">
        <f>SUMIFS('Transaction List - Int Report 1'!$M$10:$M$115,'Transaction List - Int Report 1'!$D$10:$D$115,'Budget &amp; Fin Report'!M$9,'Transaction List - Int Report 1'!$B$10:$B$115,'Budget &amp; Fin Report'!$B66)</f>
        <v>0</v>
      </c>
      <c r="N66" s="149">
        <f>SUMIFS('Transaction List - Int Report 1'!$M$10:$M$115,'Transaction List - Int Report 1'!$D$10:$D$115,'Budget &amp; Fin Report'!N$9,'Transaction List - Int Report 1'!$B$10:$B$115,'Budget &amp; Fin Report'!$B66)</f>
        <v>0</v>
      </c>
      <c r="O66" s="149">
        <f>SUMIFS('Transaction List - Int Report 1'!$M$10:$M$115,'Transaction List - Int Report 1'!$D$10:$D$115,'Budget &amp; Fin Report'!O$9,'Transaction List - Int Report 1'!$B$10:$B$115,'Budget &amp; Fin Report'!$B66)</f>
        <v>0</v>
      </c>
      <c r="P66" s="94">
        <f>SUMIFS('Transaction List - Int Report 1'!$M$10:$M$115,'Transaction List - Int Report 1'!$D$10:$D$115,'Budget &amp; Fin Report'!P$9,'Transaction List - Int Report 1'!$B$10:$B$115,'Budget &amp; Fin Report'!$B66)</f>
        <v>0</v>
      </c>
      <c r="Q66" s="94">
        <f t="shared" si="44"/>
        <v>0</v>
      </c>
      <c r="R66" s="193" t="e">
        <f t="shared" si="26"/>
        <v>#DIV/0!</v>
      </c>
      <c r="T66" s="93">
        <f>SUMIFS('Transaction List - Int Report 2'!$M$10:$M$115,'Transaction List - Int Report 2'!$D$10:$D$115,'Budget &amp; Fin Report'!T$9,'Transaction List - Int Report 2'!$B$10:$B$115,'Budget &amp; Fin Report'!$B66)</f>
        <v>0</v>
      </c>
      <c r="U66" s="94">
        <f>SUMIFS('Transaction List - Int Report 2'!$M$10:$M$115,'Transaction List - Int Report 2'!$D$10:$D$115,'Budget &amp; Fin Report'!U$9,'Transaction List - Int Report 2'!$B$10:$B$115,'Budget &amp; Fin Report'!$B66)</f>
        <v>0</v>
      </c>
      <c r="V66" s="149">
        <f>SUMIFS('Transaction List - Int Report 2'!$M$10:$M$115,'Transaction List - Int Report 2'!$D$10:$D$115,'Budget &amp; Fin Report'!V$9,'Transaction List - Int Report 2'!$B$10:$B$115,'Budget &amp; Fin Report'!$B66)</f>
        <v>0</v>
      </c>
      <c r="W66" s="149">
        <f>SUMIFS('Transaction List - Int Report 2'!$M$10:$M$115,'Transaction List - Int Report 2'!$D$10:$D$115,'Budget &amp; Fin Report'!W$9,'Transaction List - Int Report 2'!$B$10:$B$115,'Budget &amp; Fin Report'!$B66)</f>
        <v>0</v>
      </c>
      <c r="X66" s="149">
        <f>SUMIFS('Transaction List - Int Report 2'!$M$10:$M$115,'Transaction List - Int Report 2'!$D$10:$D$115,'Budget &amp; Fin Report'!X$9,'Transaction List - Int Report 2'!$B$10:$B$115,'Budget &amp; Fin Report'!$B66)</f>
        <v>0</v>
      </c>
      <c r="Y66" s="94">
        <f>SUMIFS('Transaction List - Int Report 2'!$M$10:$M$115,'Transaction List - Int Report 2'!$D$10:$D$115,'Budget &amp; Fin Report'!Y$9,'Transaction List - Int Report 2'!$B$10:$B$115,'Budget &amp; Fin Report'!$B66)</f>
        <v>0</v>
      </c>
      <c r="Z66" s="94">
        <f t="shared" si="45"/>
        <v>0</v>
      </c>
      <c r="AA66" s="194" t="e">
        <f t="shared" si="40"/>
        <v>#DIV/0!</v>
      </c>
      <c r="AC66" s="93">
        <f>SUMIFS('Transaction List - Final Report'!$M$10:$M$115,'Transaction List - Final Report'!$D$10:$D$115,'Budget &amp; Fin Report'!AC$9,'Transaction List - Final Report'!$B$10:$B$115,'Budget &amp; Fin Report'!$B66)</f>
        <v>0</v>
      </c>
      <c r="AD66" s="94">
        <f>SUMIFS('Transaction List - Final Report'!$M$10:$M$115,'Transaction List - Final Report'!$D$10:$D$115,'Budget &amp; Fin Report'!AD$9,'Transaction List - Final Report'!$B$10:$B$115,'Budget &amp; Fin Report'!$B66)</f>
        <v>0</v>
      </c>
      <c r="AE66" s="149">
        <f>SUMIFS('Transaction List - Final Report'!$M$10:$M$115,'Transaction List - Final Report'!$D$10:$D$115,'Budget &amp; Fin Report'!AE$9,'Transaction List - Final Report'!$B$10:$B$115,'Budget &amp; Fin Report'!$B66)</f>
        <v>0</v>
      </c>
      <c r="AF66" s="149">
        <f>SUMIFS('Transaction List - Final Report'!$M$10:$M$115,'Transaction List - Final Report'!$D$10:$D$115,'Budget &amp; Fin Report'!AF$9,'Transaction List - Final Report'!$B$10:$B$115,'Budget &amp; Fin Report'!$B66)</f>
        <v>0</v>
      </c>
      <c r="AG66" s="149">
        <f>SUMIFS('Transaction List - Final Report'!$M$10:$M$115,'Transaction List - Final Report'!$D$10:$D$115,'Budget &amp; Fin Report'!AG$9,'Transaction List - Final Report'!$B$10:$B$115,'Budget &amp; Fin Report'!$B66)</f>
        <v>0</v>
      </c>
      <c r="AH66" s="94">
        <f>SUMIFS('Transaction List - Final Report'!$M$10:$M$115,'Transaction List - Final Report'!$D$10:$D$115,'Budget &amp; Fin Report'!AH$9,'Transaction List - Final Report'!$B$10:$B$115,'Budget &amp; Fin Report'!$B66)</f>
        <v>0</v>
      </c>
      <c r="AI66" s="94">
        <f t="shared" si="43"/>
        <v>0</v>
      </c>
      <c r="AJ66" s="193" t="e">
        <f t="shared" si="42"/>
        <v>#DIV/0!</v>
      </c>
    </row>
    <row r="67" spans="2:36" ht="15.75">
      <c r="B67" s="263"/>
      <c r="C67" s="264" t="s">
        <v>221</v>
      </c>
      <c r="D67" s="47"/>
      <c r="E67" s="47"/>
      <c r="F67" s="47"/>
      <c r="G67" s="47"/>
      <c r="H67" s="47"/>
      <c r="I67" s="153"/>
      <c r="J67" s="140"/>
      <c r="K67" s="346" t="str">
        <f>C67</f>
        <v>C.3 Output 3: XXXXXX</v>
      </c>
      <c r="L67" s="347"/>
      <c r="M67" s="347"/>
      <c r="N67" s="347"/>
      <c r="O67" s="347"/>
      <c r="P67" s="347"/>
      <c r="Q67" s="347"/>
      <c r="R67" s="348"/>
      <c r="T67" s="346" t="str">
        <f>K67</f>
        <v>C.3 Output 3: XXXXXX</v>
      </c>
      <c r="U67" s="347"/>
      <c r="V67" s="347"/>
      <c r="W67" s="347"/>
      <c r="X67" s="347"/>
      <c r="Y67" s="347"/>
      <c r="Z67" s="347"/>
      <c r="AA67" s="348"/>
      <c r="AC67" s="346" t="str">
        <f>T67</f>
        <v>C.3 Output 3: XXXXXX</v>
      </c>
      <c r="AD67" s="347"/>
      <c r="AE67" s="347"/>
      <c r="AF67" s="347"/>
      <c r="AG67" s="347"/>
      <c r="AH67" s="347"/>
      <c r="AI67" s="347"/>
      <c r="AJ67" s="348"/>
    </row>
    <row r="68" spans="2:36" ht="15">
      <c r="B68" s="225" t="s">
        <v>222</v>
      </c>
      <c r="C68" s="226" t="s">
        <v>223</v>
      </c>
      <c r="D68" s="227" t="s">
        <v>157</v>
      </c>
      <c r="E68" s="227">
        <v>2</v>
      </c>
      <c r="F68" s="230">
        <v>1000</v>
      </c>
      <c r="G68" s="227">
        <v>10</v>
      </c>
      <c r="H68" s="229">
        <v>0.3</v>
      </c>
      <c r="I68" s="158">
        <f>E68*F68*G68*H68</f>
        <v>6000</v>
      </c>
      <c r="J68" s="142"/>
      <c r="K68" s="93">
        <f>SUMIFS('Transaction List - Int Report 1'!$M$10:$M$115,'Transaction List - Int Report 1'!$D$10:$D$115,'Budget &amp; Fin Report'!K$9,'Transaction List - Int Report 1'!$B$10:$B$115,'Budget &amp; Fin Report'!$B68)</f>
        <v>0</v>
      </c>
      <c r="L68" s="94">
        <f>SUMIFS('Transaction List - Int Report 1'!$M$10:$M$115,'Transaction List - Int Report 1'!$D$10:$D$115,'Budget &amp; Fin Report'!L$9,'Transaction List - Int Report 1'!$B$10:$B$115,'Budget &amp; Fin Report'!$B68)</f>
        <v>0</v>
      </c>
      <c r="M68" s="149">
        <f>SUMIFS('Transaction List - Int Report 1'!$M$10:$M$115,'Transaction List - Int Report 1'!$D$10:$D$115,'Budget &amp; Fin Report'!M$9,'Transaction List - Int Report 1'!$B$10:$B$115,'Budget &amp; Fin Report'!$B68)</f>
        <v>3500</v>
      </c>
      <c r="N68" s="149">
        <f>SUMIFS('Transaction List - Int Report 1'!$M$10:$M$115,'Transaction List - Int Report 1'!$D$10:$D$115,'Budget &amp; Fin Report'!N$9,'Transaction List - Int Report 1'!$B$10:$B$115,'Budget &amp; Fin Report'!$B68)</f>
        <v>0</v>
      </c>
      <c r="O68" s="149">
        <f>SUMIFS('Transaction List - Int Report 1'!$M$10:$M$115,'Transaction List - Int Report 1'!$D$10:$D$115,'Budget &amp; Fin Report'!O$9,'Transaction List - Int Report 1'!$B$10:$B$115,'Budget &amp; Fin Report'!$B68)</f>
        <v>0</v>
      </c>
      <c r="P68" s="94">
        <f>SUMIFS('Transaction List - Int Report 1'!$M$10:$M$115,'Transaction List - Int Report 1'!$D$10:$D$115,'Budget &amp; Fin Report'!P$9,'Transaction List - Int Report 1'!$B$10:$B$115,'Budget &amp; Fin Report'!$B68)</f>
        <v>0</v>
      </c>
      <c r="Q68" s="94">
        <f>SUM(K68:P68)</f>
        <v>3500</v>
      </c>
      <c r="R68" s="193">
        <f t="shared" ref="R68:R92" si="46">Q68/I68</f>
        <v>0.58333333333333337</v>
      </c>
      <c r="T68" s="93">
        <f>SUMIFS('Transaction List - Int Report 2'!$M$10:$M$115,'Transaction List - Int Report 2'!$D$10:$D$115,'Budget &amp; Fin Report'!T$9,'Transaction List - Int Report 2'!$B$10:$B$115,'Budget &amp; Fin Report'!$B68)</f>
        <v>0</v>
      </c>
      <c r="U68" s="94">
        <f>SUMIFS('Transaction List - Int Report 2'!$M$10:$M$115,'Transaction List - Int Report 2'!$D$10:$D$115,'Budget &amp; Fin Report'!U$9,'Transaction List - Int Report 2'!$B$10:$B$115,'Budget &amp; Fin Report'!$B68)</f>
        <v>0</v>
      </c>
      <c r="V68" s="149">
        <f>SUMIFS('Transaction List - Int Report 2'!$M$10:$M$115,'Transaction List - Int Report 2'!$D$10:$D$115,'Budget &amp; Fin Report'!V$9,'Transaction List - Int Report 2'!$B$10:$B$115,'Budget &amp; Fin Report'!$B68)</f>
        <v>0</v>
      </c>
      <c r="W68" s="149">
        <f>SUMIFS('Transaction List - Int Report 2'!$M$10:$M$115,'Transaction List - Int Report 2'!$D$10:$D$115,'Budget &amp; Fin Report'!W$9,'Transaction List - Int Report 2'!$B$10:$B$115,'Budget &amp; Fin Report'!$B68)</f>
        <v>3500</v>
      </c>
      <c r="X68" s="149">
        <f>SUMIFS('Transaction List - Int Report 2'!$M$10:$M$115,'Transaction List - Int Report 2'!$D$10:$D$115,'Budget &amp; Fin Report'!X$9,'Transaction List - Int Report 2'!$B$10:$B$115,'Budget &amp; Fin Report'!$B68)</f>
        <v>0</v>
      </c>
      <c r="Y68" s="94">
        <f>SUMIFS('Transaction List - Int Report 2'!$M$10:$M$115,'Transaction List - Int Report 2'!$D$10:$D$115,'Budget &amp; Fin Report'!Y$9,'Transaction List - Int Report 2'!$B$10:$B$115,'Budget &amp; Fin Report'!$B68)</f>
        <v>0</v>
      </c>
      <c r="Z68" s="94">
        <f>SUM(T68:Y68)</f>
        <v>3500</v>
      </c>
      <c r="AA68" s="194">
        <f>Z68/I68</f>
        <v>0.58333333333333337</v>
      </c>
      <c r="AC68" s="93">
        <f>SUMIFS('Transaction List - Final Report'!$M$10:$M$115,'Transaction List - Final Report'!$D$10:$D$115,'Budget &amp; Fin Report'!AC$9,'Transaction List - Final Report'!$B$10:$B$115,'Budget &amp; Fin Report'!$B68)</f>
        <v>0</v>
      </c>
      <c r="AD68" s="94">
        <f>SUMIFS('Transaction List - Final Report'!$M$10:$M$115,'Transaction List - Final Report'!$D$10:$D$115,'Budget &amp; Fin Report'!AD$9,'Transaction List - Final Report'!$B$10:$B$115,'Budget &amp; Fin Report'!$B68)</f>
        <v>0</v>
      </c>
      <c r="AE68" s="149">
        <f>SUMIFS('Transaction List - Final Report'!$M$10:$M$115,'Transaction List - Final Report'!$D$10:$D$115,'Budget &amp; Fin Report'!AE$9,'Transaction List - Final Report'!$B$10:$B$115,'Budget &amp; Fin Report'!$B68)</f>
        <v>0</v>
      </c>
      <c r="AF68" s="149">
        <f>SUMIFS('Transaction List - Final Report'!$M$10:$M$115,'Transaction List - Final Report'!$D$10:$D$115,'Budget &amp; Fin Report'!AF$9,'Transaction List - Final Report'!$B$10:$B$115,'Budget &amp; Fin Report'!$B68)</f>
        <v>0</v>
      </c>
      <c r="AG68" s="149">
        <f>SUMIFS('Transaction List - Final Report'!$M$10:$M$115,'Transaction List - Final Report'!$D$10:$D$115,'Budget &amp; Fin Report'!AG$9,'Transaction List - Final Report'!$B$10:$B$115,'Budget &amp; Fin Report'!$B68)</f>
        <v>3500</v>
      </c>
      <c r="AH68" s="94">
        <f>SUMIFS('Transaction List - Final Report'!$M$10:$M$115,'Transaction List - Final Report'!$D$10:$D$115,'Budget &amp; Fin Report'!AH$9,'Transaction List - Final Report'!$B$10:$B$115,'Budget &amp; Fin Report'!$B68)</f>
        <v>0</v>
      </c>
      <c r="AI68" s="94">
        <f>SUM(AC68:AH68)</f>
        <v>3500</v>
      </c>
      <c r="AJ68" s="192">
        <f>AI68/I68</f>
        <v>0.58333333333333337</v>
      </c>
    </row>
    <row r="69" spans="2:36" ht="15">
      <c r="B69" s="225" t="s">
        <v>224</v>
      </c>
      <c r="C69" s="226" t="s">
        <v>225</v>
      </c>
      <c r="D69" s="227" t="s">
        <v>157</v>
      </c>
      <c r="E69" s="227">
        <v>2</v>
      </c>
      <c r="F69" s="230">
        <v>100</v>
      </c>
      <c r="G69" s="227">
        <v>10</v>
      </c>
      <c r="H69" s="229">
        <v>0.3</v>
      </c>
      <c r="I69" s="159">
        <f t="shared" ref="I69:I70" si="47">E69*F69*G69*H69</f>
        <v>600</v>
      </c>
      <c r="J69" s="142"/>
      <c r="K69" s="93">
        <f>SUMIFS('Transaction List - Int Report 1'!$M$10:$M$115,'Transaction List - Int Report 1'!$D$10:$D$115,'Budget &amp; Fin Report'!K$9,'Transaction List - Int Report 1'!$B$10:$B$115,'Budget &amp; Fin Report'!$B69)</f>
        <v>0</v>
      </c>
      <c r="L69" s="94">
        <f>SUMIFS('Transaction List - Int Report 1'!$M$10:$M$115,'Transaction List - Int Report 1'!$D$10:$D$115,'Budget &amp; Fin Report'!L$9,'Transaction List - Int Report 1'!$B$10:$B$115,'Budget &amp; Fin Report'!$B69)</f>
        <v>0</v>
      </c>
      <c r="M69" s="149">
        <f>SUMIFS('Transaction List - Int Report 1'!$M$10:$M$115,'Transaction List - Int Report 1'!$D$10:$D$115,'Budget &amp; Fin Report'!M$9,'Transaction List - Int Report 1'!$B$10:$B$115,'Budget &amp; Fin Report'!$B69)</f>
        <v>0</v>
      </c>
      <c r="N69" s="149">
        <f>SUMIFS('Transaction List - Int Report 1'!$M$10:$M$115,'Transaction List - Int Report 1'!$D$10:$D$115,'Budget &amp; Fin Report'!N$9,'Transaction List - Int Report 1'!$B$10:$B$115,'Budget &amp; Fin Report'!$B69)</f>
        <v>0</v>
      </c>
      <c r="O69" s="149">
        <f>SUMIFS('Transaction List - Int Report 1'!$M$10:$M$115,'Transaction List - Int Report 1'!$D$10:$D$115,'Budget &amp; Fin Report'!O$9,'Transaction List - Int Report 1'!$B$10:$B$115,'Budget &amp; Fin Report'!$B69)</f>
        <v>0</v>
      </c>
      <c r="P69" s="94">
        <f>SUMIFS('Transaction List - Int Report 1'!$M$10:$M$115,'Transaction List - Int Report 1'!$D$10:$D$115,'Budget &amp; Fin Report'!P$9,'Transaction List - Int Report 1'!$B$10:$B$115,'Budget &amp; Fin Report'!$B69)</f>
        <v>0</v>
      </c>
      <c r="Q69" s="94">
        <f t="shared" ref="Q69:Q75" si="48">SUM(K69:P69)</f>
        <v>0</v>
      </c>
      <c r="R69" s="193">
        <f t="shared" si="46"/>
        <v>0</v>
      </c>
      <c r="T69" s="93">
        <f>SUMIFS('Transaction List - Int Report 2'!$M$10:$M$115,'Transaction List - Int Report 2'!$D$10:$D$115,'Budget &amp; Fin Report'!T$9,'Transaction List - Int Report 2'!$B$10:$B$115,'Budget &amp; Fin Report'!$B69)</f>
        <v>0</v>
      </c>
      <c r="U69" s="94">
        <f>SUMIFS('Transaction List - Int Report 2'!$M$10:$M$115,'Transaction List - Int Report 2'!$D$10:$D$115,'Budget &amp; Fin Report'!U$9,'Transaction List - Int Report 2'!$B$10:$B$115,'Budget &amp; Fin Report'!$B69)</f>
        <v>0</v>
      </c>
      <c r="V69" s="149">
        <f>SUMIFS('Transaction List - Int Report 2'!$M$10:$M$115,'Transaction List - Int Report 2'!$D$10:$D$115,'Budget &amp; Fin Report'!V$9,'Transaction List - Int Report 2'!$B$10:$B$115,'Budget &amp; Fin Report'!$B69)</f>
        <v>0</v>
      </c>
      <c r="W69" s="149">
        <f>SUMIFS('Transaction List - Int Report 2'!$M$10:$M$115,'Transaction List - Int Report 2'!$D$10:$D$115,'Budget &amp; Fin Report'!W$9,'Transaction List - Int Report 2'!$B$10:$B$115,'Budget &amp; Fin Report'!$B69)</f>
        <v>0</v>
      </c>
      <c r="X69" s="149">
        <f>SUMIFS('Transaction List - Int Report 2'!$M$10:$M$115,'Transaction List - Int Report 2'!$D$10:$D$115,'Budget &amp; Fin Report'!X$9,'Transaction List - Int Report 2'!$B$10:$B$115,'Budget &amp; Fin Report'!$B69)</f>
        <v>0</v>
      </c>
      <c r="Y69" s="94">
        <f>SUMIFS('Transaction List - Int Report 2'!$M$10:$M$115,'Transaction List - Int Report 2'!$D$10:$D$115,'Budget &amp; Fin Report'!Y$9,'Transaction List - Int Report 2'!$B$10:$B$115,'Budget &amp; Fin Report'!$B69)</f>
        <v>0</v>
      </c>
      <c r="Z69" s="94">
        <f t="shared" ref="Z69:Z75" si="49">SUM(T69:Y69)</f>
        <v>0</v>
      </c>
      <c r="AA69" s="194">
        <f t="shared" ref="AA69:AA79" si="50">Z69/I69</f>
        <v>0</v>
      </c>
      <c r="AC69" s="93">
        <f>SUMIFS('Transaction List - Final Report'!$M$10:$M$115,'Transaction List - Final Report'!$D$10:$D$115,'Budget &amp; Fin Report'!AC$9,'Transaction List - Final Report'!$B$10:$B$115,'Budget &amp; Fin Report'!$B69)</f>
        <v>0</v>
      </c>
      <c r="AD69" s="94">
        <f>SUMIFS('Transaction List - Final Report'!$M$10:$M$115,'Transaction List - Final Report'!$D$10:$D$115,'Budget &amp; Fin Report'!AD$9,'Transaction List - Final Report'!$B$10:$B$115,'Budget &amp; Fin Report'!$B69)</f>
        <v>0</v>
      </c>
      <c r="AE69" s="149">
        <f>SUMIFS('Transaction List - Final Report'!$M$10:$M$115,'Transaction List - Final Report'!$D$10:$D$115,'Budget &amp; Fin Report'!AE$9,'Transaction List - Final Report'!$B$10:$B$115,'Budget &amp; Fin Report'!$B69)</f>
        <v>0</v>
      </c>
      <c r="AF69" s="149">
        <f>SUMIFS('Transaction List - Final Report'!$M$10:$M$115,'Transaction List - Final Report'!$D$10:$D$115,'Budget &amp; Fin Report'!AF$9,'Transaction List - Final Report'!$B$10:$B$115,'Budget &amp; Fin Report'!$B69)</f>
        <v>0</v>
      </c>
      <c r="AG69" s="149">
        <f>SUMIFS('Transaction List - Final Report'!$M$10:$M$115,'Transaction List - Final Report'!$D$10:$D$115,'Budget &amp; Fin Report'!AG$9,'Transaction List - Final Report'!$B$10:$B$115,'Budget &amp; Fin Report'!$B69)</f>
        <v>0</v>
      </c>
      <c r="AH69" s="94">
        <f>SUMIFS('Transaction List - Final Report'!$M$10:$M$115,'Transaction List - Final Report'!$D$10:$D$115,'Budget &amp; Fin Report'!AH$9,'Transaction List - Final Report'!$B$10:$B$115,'Budget &amp; Fin Report'!$B69)</f>
        <v>0</v>
      </c>
      <c r="AI69" s="94">
        <f t="shared" ref="AI69:AI79" si="51">SUM(AC69:AH69)</f>
        <v>0</v>
      </c>
      <c r="AJ69" s="192">
        <f t="shared" ref="AJ69:AJ79" si="52">AI69/I69</f>
        <v>0</v>
      </c>
    </row>
    <row r="70" spans="2:36" ht="15">
      <c r="B70" s="225" t="s">
        <v>226</v>
      </c>
      <c r="C70" s="226"/>
      <c r="D70" s="227"/>
      <c r="E70" s="227"/>
      <c r="F70" s="230"/>
      <c r="G70" s="227"/>
      <c r="H70" s="229"/>
      <c r="I70" s="159">
        <f t="shared" si="47"/>
        <v>0</v>
      </c>
      <c r="J70" s="142"/>
      <c r="K70" s="93">
        <f>SUMIFS('Transaction List - Int Report 1'!$M$10:$M$115,'Transaction List - Int Report 1'!$D$10:$D$115,'Budget &amp; Fin Report'!K$9,'Transaction List - Int Report 1'!$B$10:$B$115,'Budget &amp; Fin Report'!$B70)</f>
        <v>0</v>
      </c>
      <c r="L70" s="94">
        <f>SUMIFS('Transaction List - Int Report 1'!$M$10:$M$115,'Transaction List - Int Report 1'!$D$10:$D$115,'Budget &amp; Fin Report'!L$9,'Transaction List - Int Report 1'!$B$10:$B$115,'Budget &amp; Fin Report'!$B70)</f>
        <v>0</v>
      </c>
      <c r="M70" s="149">
        <f>SUMIFS('Transaction List - Int Report 1'!$M$10:$M$115,'Transaction List - Int Report 1'!$D$10:$D$115,'Budget &amp; Fin Report'!M$9,'Transaction List - Int Report 1'!$B$10:$B$115,'Budget &amp; Fin Report'!$B70)</f>
        <v>0</v>
      </c>
      <c r="N70" s="149">
        <f>SUMIFS('Transaction List - Int Report 1'!$M$10:$M$115,'Transaction List - Int Report 1'!$D$10:$D$115,'Budget &amp; Fin Report'!N$9,'Transaction List - Int Report 1'!$B$10:$B$115,'Budget &amp; Fin Report'!$B70)</f>
        <v>0</v>
      </c>
      <c r="O70" s="149">
        <f>SUMIFS('Transaction List - Int Report 1'!$M$10:$M$115,'Transaction List - Int Report 1'!$D$10:$D$115,'Budget &amp; Fin Report'!O$9,'Transaction List - Int Report 1'!$B$10:$B$115,'Budget &amp; Fin Report'!$B70)</f>
        <v>0</v>
      </c>
      <c r="P70" s="94">
        <f>SUMIFS('Transaction List - Int Report 1'!$M$10:$M$115,'Transaction List - Int Report 1'!$D$10:$D$115,'Budget &amp; Fin Report'!P$9,'Transaction List - Int Report 1'!$B$10:$B$115,'Budget &amp; Fin Report'!$B70)</f>
        <v>0</v>
      </c>
      <c r="Q70" s="94">
        <f t="shared" si="48"/>
        <v>0</v>
      </c>
      <c r="R70" s="193" t="e">
        <f t="shared" si="46"/>
        <v>#DIV/0!</v>
      </c>
      <c r="T70" s="93">
        <f>SUMIFS('Transaction List - Int Report 2'!$M$10:$M$115,'Transaction List - Int Report 2'!$D$10:$D$115,'Budget &amp; Fin Report'!T$9,'Transaction List - Int Report 2'!$B$10:$B$115,'Budget &amp; Fin Report'!$B70)</f>
        <v>0</v>
      </c>
      <c r="U70" s="94">
        <f>SUMIFS('Transaction List - Int Report 2'!$M$10:$M$115,'Transaction List - Int Report 2'!$D$10:$D$115,'Budget &amp; Fin Report'!U$9,'Transaction List - Int Report 2'!$B$10:$B$115,'Budget &amp; Fin Report'!$B70)</f>
        <v>0</v>
      </c>
      <c r="V70" s="149">
        <f>SUMIFS('Transaction List - Int Report 2'!$M$10:$M$115,'Transaction List - Int Report 2'!$D$10:$D$115,'Budget &amp; Fin Report'!V$9,'Transaction List - Int Report 2'!$B$10:$B$115,'Budget &amp; Fin Report'!$B70)</f>
        <v>0</v>
      </c>
      <c r="W70" s="149">
        <f>SUMIFS('Transaction List - Int Report 2'!$M$10:$M$115,'Transaction List - Int Report 2'!$D$10:$D$115,'Budget &amp; Fin Report'!W$9,'Transaction List - Int Report 2'!$B$10:$B$115,'Budget &amp; Fin Report'!$B70)</f>
        <v>0</v>
      </c>
      <c r="X70" s="149">
        <f>SUMIFS('Transaction List - Int Report 2'!$M$10:$M$115,'Transaction List - Int Report 2'!$D$10:$D$115,'Budget &amp; Fin Report'!X$9,'Transaction List - Int Report 2'!$B$10:$B$115,'Budget &amp; Fin Report'!$B70)</f>
        <v>0</v>
      </c>
      <c r="Y70" s="94">
        <f>SUMIFS('Transaction List - Int Report 2'!$M$10:$M$115,'Transaction List - Int Report 2'!$D$10:$D$115,'Budget &amp; Fin Report'!Y$9,'Transaction List - Int Report 2'!$B$10:$B$115,'Budget &amp; Fin Report'!$B70)</f>
        <v>0</v>
      </c>
      <c r="Z70" s="94">
        <f t="shared" si="49"/>
        <v>0</v>
      </c>
      <c r="AA70" s="194" t="e">
        <f t="shared" si="50"/>
        <v>#DIV/0!</v>
      </c>
      <c r="AC70" s="93">
        <f>SUMIFS('Transaction List - Final Report'!$M$10:$M$115,'Transaction List - Final Report'!$D$10:$D$115,'Budget &amp; Fin Report'!AC$9,'Transaction List - Final Report'!$B$10:$B$115,'Budget &amp; Fin Report'!$B70)</f>
        <v>0</v>
      </c>
      <c r="AD70" s="94">
        <f>SUMIFS('Transaction List - Final Report'!$M$10:$M$115,'Transaction List - Final Report'!$D$10:$D$115,'Budget &amp; Fin Report'!AD$9,'Transaction List - Final Report'!$B$10:$B$115,'Budget &amp; Fin Report'!$B70)</f>
        <v>0</v>
      </c>
      <c r="AE70" s="149">
        <f>SUMIFS('Transaction List - Final Report'!$M$10:$M$115,'Transaction List - Final Report'!$D$10:$D$115,'Budget &amp; Fin Report'!AE$9,'Transaction List - Final Report'!$B$10:$B$115,'Budget &amp; Fin Report'!$B70)</f>
        <v>0</v>
      </c>
      <c r="AF70" s="149">
        <f>SUMIFS('Transaction List - Final Report'!$M$10:$M$115,'Transaction List - Final Report'!$D$10:$D$115,'Budget &amp; Fin Report'!AF$9,'Transaction List - Final Report'!$B$10:$B$115,'Budget &amp; Fin Report'!$B70)</f>
        <v>0</v>
      </c>
      <c r="AG70" s="149">
        <f>SUMIFS('Transaction List - Final Report'!$M$10:$M$115,'Transaction List - Final Report'!$D$10:$D$115,'Budget &amp; Fin Report'!AG$9,'Transaction List - Final Report'!$B$10:$B$115,'Budget &amp; Fin Report'!$B70)</f>
        <v>0</v>
      </c>
      <c r="AH70" s="94">
        <f>SUMIFS('Transaction List - Final Report'!$M$10:$M$115,'Transaction List - Final Report'!$D$10:$D$115,'Budget &amp; Fin Report'!AH$9,'Transaction List - Final Report'!$B$10:$B$115,'Budget &amp; Fin Report'!$B70)</f>
        <v>0</v>
      </c>
      <c r="AI70" s="94">
        <f t="shared" si="51"/>
        <v>0</v>
      </c>
      <c r="AJ70" s="192" t="e">
        <f t="shared" si="52"/>
        <v>#DIV/0!</v>
      </c>
    </row>
    <row r="71" spans="2:36" ht="15">
      <c r="B71" s="225" t="s">
        <v>227</v>
      </c>
      <c r="C71" s="226"/>
      <c r="D71" s="227"/>
      <c r="E71" s="227"/>
      <c r="F71" s="230"/>
      <c r="G71" s="227"/>
      <c r="H71" s="229"/>
      <c r="I71" s="158">
        <f>E71*F71*G71*H71</f>
        <v>0</v>
      </c>
      <c r="J71" s="142"/>
      <c r="K71" s="93">
        <f>SUMIFS('Transaction List - Int Report 1'!$M$10:$M$115,'Transaction List - Int Report 1'!$D$10:$D$115,'Budget &amp; Fin Report'!K$9,'Transaction List - Int Report 1'!$B$10:$B$115,'Budget &amp; Fin Report'!$B71)</f>
        <v>0</v>
      </c>
      <c r="L71" s="94">
        <f>SUMIFS('Transaction List - Int Report 1'!$M$10:$M$115,'Transaction List - Int Report 1'!$D$10:$D$115,'Budget &amp; Fin Report'!L$9,'Transaction List - Int Report 1'!$B$10:$B$115,'Budget &amp; Fin Report'!$B71)</f>
        <v>0</v>
      </c>
      <c r="M71" s="149">
        <f>SUMIFS('Transaction List - Int Report 1'!$M$10:$M$115,'Transaction List - Int Report 1'!$D$10:$D$115,'Budget &amp; Fin Report'!M$9,'Transaction List - Int Report 1'!$B$10:$B$115,'Budget &amp; Fin Report'!$B71)</f>
        <v>0</v>
      </c>
      <c r="N71" s="149">
        <f>SUMIFS('Transaction List - Int Report 1'!$M$10:$M$115,'Transaction List - Int Report 1'!$D$10:$D$115,'Budget &amp; Fin Report'!N$9,'Transaction List - Int Report 1'!$B$10:$B$115,'Budget &amp; Fin Report'!$B71)</f>
        <v>0</v>
      </c>
      <c r="O71" s="149">
        <f>SUMIFS('Transaction List - Int Report 1'!$M$10:$M$115,'Transaction List - Int Report 1'!$D$10:$D$115,'Budget &amp; Fin Report'!O$9,'Transaction List - Int Report 1'!$B$10:$B$115,'Budget &amp; Fin Report'!$B71)</f>
        <v>0</v>
      </c>
      <c r="P71" s="94">
        <f>SUMIFS('Transaction List - Int Report 1'!$M$10:$M$115,'Transaction List - Int Report 1'!$D$10:$D$115,'Budget &amp; Fin Report'!P$9,'Transaction List - Int Report 1'!$B$10:$B$115,'Budget &amp; Fin Report'!$B71)</f>
        <v>0</v>
      </c>
      <c r="Q71" s="94">
        <f t="shared" si="48"/>
        <v>0</v>
      </c>
      <c r="R71" s="193" t="e">
        <f t="shared" si="46"/>
        <v>#DIV/0!</v>
      </c>
      <c r="T71" s="93">
        <f>SUMIFS('Transaction List - Int Report 2'!$M$10:$M$115,'Transaction List - Int Report 2'!$D$10:$D$115,'Budget &amp; Fin Report'!T$9,'Transaction List - Int Report 2'!$B$10:$B$115,'Budget &amp; Fin Report'!$B71)</f>
        <v>0</v>
      </c>
      <c r="U71" s="94">
        <f>SUMIFS('Transaction List - Int Report 2'!$M$10:$M$115,'Transaction List - Int Report 2'!$D$10:$D$115,'Budget &amp; Fin Report'!U$9,'Transaction List - Int Report 2'!$B$10:$B$115,'Budget &amp; Fin Report'!$B71)</f>
        <v>0</v>
      </c>
      <c r="V71" s="149">
        <f>SUMIFS('Transaction List - Int Report 2'!$M$10:$M$115,'Transaction List - Int Report 2'!$D$10:$D$115,'Budget &amp; Fin Report'!V$9,'Transaction List - Int Report 2'!$B$10:$B$115,'Budget &amp; Fin Report'!$B71)</f>
        <v>0</v>
      </c>
      <c r="W71" s="149">
        <f>SUMIFS('Transaction List - Int Report 2'!$M$10:$M$115,'Transaction List - Int Report 2'!$D$10:$D$115,'Budget &amp; Fin Report'!W$9,'Transaction List - Int Report 2'!$B$10:$B$115,'Budget &amp; Fin Report'!$B71)</f>
        <v>0</v>
      </c>
      <c r="X71" s="149">
        <f>SUMIFS('Transaction List - Int Report 2'!$M$10:$M$115,'Transaction List - Int Report 2'!$D$10:$D$115,'Budget &amp; Fin Report'!X$9,'Transaction List - Int Report 2'!$B$10:$B$115,'Budget &amp; Fin Report'!$B71)</f>
        <v>0</v>
      </c>
      <c r="Y71" s="94">
        <f>SUMIFS('Transaction List - Int Report 2'!$M$10:$M$115,'Transaction List - Int Report 2'!$D$10:$D$115,'Budget &amp; Fin Report'!Y$9,'Transaction List - Int Report 2'!$B$10:$B$115,'Budget &amp; Fin Report'!$B71)</f>
        <v>0</v>
      </c>
      <c r="Z71" s="94">
        <f t="shared" si="49"/>
        <v>0</v>
      </c>
      <c r="AA71" s="194" t="e">
        <f t="shared" si="50"/>
        <v>#DIV/0!</v>
      </c>
      <c r="AC71" s="93">
        <f>SUMIFS('Transaction List - Final Report'!$M$10:$M$115,'Transaction List - Final Report'!$D$10:$D$115,'Budget &amp; Fin Report'!AC$9,'Transaction List - Final Report'!$B$10:$B$115,'Budget &amp; Fin Report'!$B71)</f>
        <v>0</v>
      </c>
      <c r="AD71" s="94">
        <f>SUMIFS('Transaction List - Final Report'!$M$10:$M$115,'Transaction List - Final Report'!$D$10:$D$115,'Budget &amp; Fin Report'!AD$9,'Transaction List - Final Report'!$B$10:$B$115,'Budget &amp; Fin Report'!$B71)</f>
        <v>0</v>
      </c>
      <c r="AE71" s="149">
        <f>SUMIFS('Transaction List - Final Report'!$M$10:$M$115,'Transaction List - Final Report'!$D$10:$D$115,'Budget &amp; Fin Report'!AE$9,'Transaction List - Final Report'!$B$10:$B$115,'Budget &amp; Fin Report'!$B71)</f>
        <v>0</v>
      </c>
      <c r="AF71" s="149">
        <f>SUMIFS('Transaction List - Final Report'!$M$10:$M$115,'Transaction List - Final Report'!$D$10:$D$115,'Budget &amp; Fin Report'!AF$9,'Transaction List - Final Report'!$B$10:$B$115,'Budget &amp; Fin Report'!$B71)</f>
        <v>0</v>
      </c>
      <c r="AG71" s="149">
        <f>SUMIFS('Transaction List - Final Report'!$M$10:$M$115,'Transaction List - Final Report'!$D$10:$D$115,'Budget &amp; Fin Report'!AG$9,'Transaction List - Final Report'!$B$10:$B$115,'Budget &amp; Fin Report'!$B71)</f>
        <v>0</v>
      </c>
      <c r="AH71" s="94">
        <f>SUMIFS('Transaction List - Final Report'!$M$10:$M$115,'Transaction List - Final Report'!$D$10:$D$115,'Budget &amp; Fin Report'!AH$9,'Transaction List - Final Report'!$B$10:$B$115,'Budget &amp; Fin Report'!$B71)</f>
        <v>0</v>
      </c>
      <c r="AI71" s="94">
        <f t="shared" si="51"/>
        <v>0</v>
      </c>
      <c r="AJ71" s="194" t="e">
        <f t="shared" si="52"/>
        <v>#DIV/0!</v>
      </c>
    </row>
    <row r="72" spans="2:36" ht="15">
      <c r="B72" s="225" t="s">
        <v>228</v>
      </c>
      <c r="C72" s="226"/>
      <c r="D72" s="227"/>
      <c r="E72" s="227"/>
      <c r="F72" s="230"/>
      <c r="G72" s="227"/>
      <c r="H72" s="229"/>
      <c r="I72" s="159">
        <f t="shared" ref="I72:I73" si="53">E72*F72*G72*H72</f>
        <v>0</v>
      </c>
      <c r="J72" s="142"/>
      <c r="K72" s="93">
        <f>SUMIFS('Transaction List - Int Report 1'!$M$10:$M$115,'Transaction List - Int Report 1'!$D$10:$D$115,'Budget &amp; Fin Report'!K$9,'Transaction List - Int Report 1'!$B$10:$B$115,'Budget &amp; Fin Report'!$B72)</f>
        <v>0</v>
      </c>
      <c r="L72" s="94">
        <f>SUMIFS('Transaction List - Int Report 1'!$M$10:$M$115,'Transaction List - Int Report 1'!$D$10:$D$115,'Budget &amp; Fin Report'!L$9,'Transaction List - Int Report 1'!$B$10:$B$115,'Budget &amp; Fin Report'!$B72)</f>
        <v>0</v>
      </c>
      <c r="M72" s="149">
        <f>SUMIFS('Transaction List - Int Report 1'!$M$10:$M$115,'Transaction List - Int Report 1'!$D$10:$D$115,'Budget &amp; Fin Report'!M$9,'Transaction List - Int Report 1'!$B$10:$B$115,'Budget &amp; Fin Report'!$B72)</f>
        <v>0</v>
      </c>
      <c r="N72" s="149">
        <f>SUMIFS('Transaction List - Int Report 1'!$M$10:$M$115,'Transaction List - Int Report 1'!$D$10:$D$115,'Budget &amp; Fin Report'!N$9,'Transaction List - Int Report 1'!$B$10:$B$115,'Budget &amp; Fin Report'!$B72)</f>
        <v>0</v>
      </c>
      <c r="O72" s="149">
        <f>SUMIFS('Transaction List - Int Report 1'!$M$10:$M$115,'Transaction List - Int Report 1'!$D$10:$D$115,'Budget &amp; Fin Report'!O$9,'Transaction List - Int Report 1'!$B$10:$B$115,'Budget &amp; Fin Report'!$B72)</f>
        <v>0</v>
      </c>
      <c r="P72" s="94">
        <f>SUMIFS('Transaction List - Int Report 1'!$M$10:$M$115,'Transaction List - Int Report 1'!$D$10:$D$115,'Budget &amp; Fin Report'!P$9,'Transaction List - Int Report 1'!$B$10:$B$115,'Budget &amp; Fin Report'!$B72)</f>
        <v>0</v>
      </c>
      <c r="Q72" s="94">
        <f t="shared" si="48"/>
        <v>0</v>
      </c>
      <c r="R72" s="193" t="e">
        <f t="shared" si="46"/>
        <v>#DIV/0!</v>
      </c>
      <c r="T72" s="93">
        <f>SUMIFS('Transaction List - Int Report 2'!$M$10:$M$115,'Transaction List - Int Report 2'!$D$10:$D$115,'Budget &amp; Fin Report'!T$9,'Transaction List - Int Report 2'!$B$10:$B$115,'Budget &amp; Fin Report'!$B72)</f>
        <v>0</v>
      </c>
      <c r="U72" s="94">
        <f>SUMIFS('Transaction List - Int Report 2'!$M$10:$M$115,'Transaction List - Int Report 2'!$D$10:$D$115,'Budget &amp; Fin Report'!U$9,'Transaction List - Int Report 2'!$B$10:$B$115,'Budget &amp; Fin Report'!$B72)</f>
        <v>0</v>
      </c>
      <c r="V72" s="149">
        <f>SUMIFS('Transaction List - Int Report 2'!$M$10:$M$115,'Transaction List - Int Report 2'!$D$10:$D$115,'Budget &amp; Fin Report'!V$9,'Transaction List - Int Report 2'!$B$10:$B$115,'Budget &amp; Fin Report'!$B72)</f>
        <v>0</v>
      </c>
      <c r="W72" s="149">
        <f>SUMIFS('Transaction List - Int Report 2'!$M$10:$M$115,'Transaction List - Int Report 2'!$D$10:$D$115,'Budget &amp; Fin Report'!W$9,'Transaction List - Int Report 2'!$B$10:$B$115,'Budget &amp; Fin Report'!$B72)</f>
        <v>0</v>
      </c>
      <c r="X72" s="149">
        <f>SUMIFS('Transaction List - Int Report 2'!$M$10:$M$115,'Transaction List - Int Report 2'!$D$10:$D$115,'Budget &amp; Fin Report'!X$9,'Transaction List - Int Report 2'!$B$10:$B$115,'Budget &amp; Fin Report'!$B72)</f>
        <v>0</v>
      </c>
      <c r="Y72" s="94">
        <f>SUMIFS('Transaction List - Int Report 2'!$M$10:$M$115,'Transaction List - Int Report 2'!$D$10:$D$115,'Budget &amp; Fin Report'!Y$9,'Transaction List - Int Report 2'!$B$10:$B$115,'Budget &amp; Fin Report'!$B72)</f>
        <v>0</v>
      </c>
      <c r="Z72" s="94">
        <f t="shared" si="49"/>
        <v>0</v>
      </c>
      <c r="AA72" s="194" t="e">
        <f t="shared" si="50"/>
        <v>#DIV/0!</v>
      </c>
      <c r="AC72" s="93">
        <f>SUMIFS('Transaction List - Final Report'!$M$10:$M$115,'Transaction List - Final Report'!$D$10:$D$115,'Budget &amp; Fin Report'!AC$9,'Transaction List - Final Report'!$B$10:$B$115,'Budget &amp; Fin Report'!$B72)</f>
        <v>0</v>
      </c>
      <c r="AD72" s="94">
        <f>SUMIFS('Transaction List - Final Report'!$M$10:$M$115,'Transaction List - Final Report'!$D$10:$D$115,'Budget &amp; Fin Report'!AD$9,'Transaction List - Final Report'!$B$10:$B$115,'Budget &amp; Fin Report'!$B72)</f>
        <v>0</v>
      </c>
      <c r="AE72" s="149">
        <f>SUMIFS('Transaction List - Final Report'!$M$10:$M$115,'Transaction List - Final Report'!$D$10:$D$115,'Budget &amp; Fin Report'!AE$9,'Transaction List - Final Report'!$B$10:$B$115,'Budget &amp; Fin Report'!$B72)</f>
        <v>0</v>
      </c>
      <c r="AF72" s="149">
        <f>SUMIFS('Transaction List - Final Report'!$M$10:$M$115,'Transaction List - Final Report'!$D$10:$D$115,'Budget &amp; Fin Report'!AF$9,'Transaction List - Final Report'!$B$10:$B$115,'Budget &amp; Fin Report'!$B72)</f>
        <v>0</v>
      </c>
      <c r="AG72" s="149">
        <f>SUMIFS('Transaction List - Final Report'!$M$10:$M$115,'Transaction List - Final Report'!$D$10:$D$115,'Budget &amp; Fin Report'!AG$9,'Transaction List - Final Report'!$B$10:$B$115,'Budget &amp; Fin Report'!$B72)</f>
        <v>0</v>
      </c>
      <c r="AH72" s="94">
        <f>SUMIFS('Transaction List - Final Report'!$M$10:$M$115,'Transaction List - Final Report'!$D$10:$D$115,'Budget &amp; Fin Report'!AH$9,'Transaction List - Final Report'!$B$10:$B$115,'Budget &amp; Fin Report'!$B72)</f>
        <v>0</v>
      </c>
      <c r="AI72" s="94">
        <f t="shared" si="51"/>
        <v>0</v>
      </c>
      <c r="AJ72" s="194" t="e">
        <f t="shared" si="52"/>
        <v>#DIV/0!</v>
      </c>
    </row>
    <row r="73" spans="2:36" ht="15">
      <c r="B73" s="225" t="s">
        <v>229</v>
      </c>
      <c r="C73" s="226"/>
      <c r="D73" s="227"/>
      <c r="E73" s="227"/>
      <c r="F73" s="230"/>
      <c r="G73" s="227"/>
      <c r="H73" s="229"/>
      <c r="I73" s="159">
        <f t="shared" si="53"/>
        <v>0</v>
      </c>
      <c r="J73" s="142"/>
      <c r="K73" s="93">
        <f>SUMIFS('Transaction List - Int Report 1'!$M$10:$M$115,'Transaction List - Int Report 1'!$D$10:$D$115,'Budget &amp; Fin Report'!K$9,'Transaction List - Int Report 1'!$B$10:$B$115,'Budget &amp; Fin Report'!$B73)</f>
        <v>0</v>
      </c>
      <c r="L73" s="94">
        <f>SUMIFS('Transaction List - Int Report 1'!$M$10:$M$115,'Transaction List - Int Report 1'!$D$10:$D$115,'Budget &amp; Fin Report'!L$9,'Transaction List - Int Report 1'!$B$10:$B$115,'Budget &amp; Fin Report'!$B73)</f>
        <v>0</v>
      </c>
      <c r="M73" s="149">
        <f>SUMIFS('Transaction List - Int Report 1'!$M$10:$M$115,'Transaction List - Int Report 1'!$D$10:$D$115,'Budget &amp; Fin Report'!M$9,'Transaction List - Int Report 1'!$B$10:$B$115,'Budget &amp; Fin Report'!$B73)</f>
        <v>0</v>
      </c>
      <c r="N73" s="149">
        <f>SUMIFS('Transaction List - Int Report 1'!$M$10:$M$115,'Transaction List - Int Report 1'!$D$10:$D$115,'Budget &amp; Fin Report'!N$9,'Transaction List - Int Report 1'!$B$10:$B$115,'Budget &amp; Fin Report'!$B73)</f>
        <v>0</v>
      </c>
      <c r="O73" s="149">
        <f>SUMIFS('Transaction List - Int Report 1'!$M$10:$M$115,'Transaction List - Int Report 1'!$D$10:$D$115,'Budget &amp; Fin Report'!O$9,'Transaction List - Int Report 1'!$B$10:$B$115,'Budget &amp; Fin Report'!$B73)</f>
        <v>0</v>
      </c>
      <c r="P73" s="94">
        <f>SUMIFS('Transaction List - Int Report 1'!$M$10:$M$115,'Transaction List - Int Report 1'!$D$10:$D$115,'Budget &amp; Fin Report'!P$9,'Transaction List - Int Report 1'!$B$10:$B$115,'Budget &amp; Fin Report'!$B73)</f>
        <v>0</v>
      </c>
      <c r="Q73" s="94">
        <f t="shared" si="48"/>
        <v>0</v>
      </c>
      <c r="R73" s="193" t="e">
        <f t="shared" si="46"/>
        <v>#DIV/0!</v>
      </c>
      <c r="T73" s="93">
        <f>SUMIFS('Transaction List - Int Report 2'!$M$10:$M$115,'Transaction List - Int Report 2'!$D$10:$D$115,'Budget &amp; Fin Report'!T$9,'Transaction List - Int Report 2'!$B$10:$B$115,'Budget &amp; Fin Report'!$B73)</f>
        <v>0</v>
      </c>
      <c r="U73" s="94">
        <f>SUMIFS('Transaction List - Int Report 2'!$M$10:$M$115,'Transaction List - Int Report 2'!$D$10:$D$115,'Budget &amp; Fin Report'!U$9,'Transaction List - Int Report 2'!$B$10:$B$115,'Budget &amp; Fin Report'!$B73)</f>
        <v>0</v>
      </c>
      <c r="V73" s="149">
        <f>SUMIFS('Transaction List - Int Report 2'!$M$10:$M$115,'Transaction List - Int Report 2'!$D$10:$D$115,'Budget &amp; Fin Report'!V$9,'Transaction List - Int Report 2'!$B$10:$B$115,'Budget &amp; Fin Report'!$B73)</f>
        <v>0</v>
      </c>
      <c r="W73" s="149">
        <f>SUMIFS('Transaction List - Int Report 2'!$M$10:$M$115,'Transaction List - Int Report 2'!$D$10:$D$115,'Budget &amp; Fin Report'!W$9,'Transaction List - Int Report 2'!$B$10:$B$115,'Budget &amp; Fin Report'!$B73)</f>
        <v>0</v>
      </c>
      <c r="X73" s="149">
        <f>SUMIFS('Transaction List - Int Report 2'!$M$10:$M$115,'Transaction List - Int Report 2'!$D$10:$D$115,'Budget &amp; Fin Report'!X$9,'Transaction List - Int Report 2'!$B$10:$B$115,'Budget &amp; Fin Report'!$B73)</f>
        <v>0</v>
      </c>
      <c r="Y73" s="94">
        <f>SUMIFS('Transaction List - Int Report 2'!$M$10:$M$115,'Transaction List - Int Report 2'!$D$10:$D$115,'Budget &amp; Fin Report'!Y$9,'Transaction List - Int Report 2'!$B$10:$B$115,'Budget &amp; Fin Report'!$B73)</f>
        <v>0</v>
      </c>
      <c r="Z73" s="94">
        <f t="shared" si="49"/>
        <v>0</v>
      </c>
      <c r="AA73" s="194" t="e">
        <f t="shared" si="50"/>
        <v>#DIV/0!</v>
      </c>
      <c r="AC73" s="93">
        <f>SUMIFS('Transaction List - Final Report'!$M$10:$M$115,'Transaction List - Final Report'!$D$10:$D$115,'Budget &amp; Fin Report'!AC$9,'Transaction List - Final Report'!$B$10:$B$115,'Budget &amp; Fin Report'!$B73)</f>
        <v>0</v>
      </c>
      <c r="AD73" s="94">
        <f>SUMIFS('Transaction List - Final Report'!$M$10:$M$115,'Transaction List - Final Report'!$D$10:$D$115,'Budget &amp; Fin Report'!AD$9,'Transaction List - Final Report'!$B$10:$B$115,'Budget &amp; Fin Report'!$B73)</f>
        <v>0</v>
      </c>
      <c r="AE73" s="149">
        <f>SUMIFS('Transaction List - Final Report'!$M$10:$M$115,'Transaction List - Final Report'!$D$10:$D$115,'Budget &amp; Fin Report'!AE$9,'Transaction List - Final Report'!$B$10:$B$115,'Budget &amp; Fin Report'!$B73)</f>
        <v>0</v>
      </c>
      <c r="AF73" s="149">
        <f>SUMIFS('Transaction List - Final Report'!$M$10:$M$115,'Transaction List - Final Report'!$D$10:$D$115,'Budget &amp; Fin Report'!AF$9,'Transaction List - Final Report'!$B$10:$B$115,'Budget &amp; Fin Report'!$B73)</f>
        <v>0</v>
      </c>
      <c r="AG73" s="149">
        <f>SUMIFS('Transaction List - Final Report'!$M$10:$M$115,'Transaction List - Final Report'!$D$10:$D$115,'Budget &amp; Fin Report'!AG$9,'Transaction List - Final Report'!$B$10:$B$115,'Budget &amp; Fin Report'!$B73)</f>
        <v>0</v>
      </c>
      <c r="AH73" s="94">
        <f>SUMIFS('Transaction List - Final Report'!$M$10:$M$115,'Transaction List - Final Report'!$D$10:$D$115,'Budget &amp; Fin Report'!AH$9,'Transaction List - Final Report'!$B$10:$B$115,'Budget &amp; Fin Report'!$B73)</f>
        <v>0</v>
      </c>
      <c r="AI73" s="94">
        <f t="shared" si="51"/>
        <v>0</v>
      </c>
      <c r="AJ73" s="194" t="e">
        <f t="shared" si="52"/>
        <v>#DIV/0!</v>
      </c>
    </row>
    <row r="74" spans="2:36" ht="15">
      <c r="B74" s="225" t="s">
        <v>230</v>
      </c>
      <c r="C74" s="226"/>
      <c r="D74" s="227"/>
      <c r="E74" s="227"/>
      <c r="F74" s="230"/>
      <c r="G74" s="227"/>
      <c r="H74" s="229"/>
      <c r="I74" s="158">
        <f>E74*F74*G74*H74</f>
        <v>0</v>
      </c>
      <c r="J74" s="142"/>
      <c r="K74" s="93">
        <f>SUMIFS('Transaction List - Int Report 1'!$M$10:$M$115,'Transaction List - Int Report 1'!$D$10:$D$115,'Budget &amp; Fin Report'!K$9,'Transaction List - Int Report 1'!$B$10:$B$115,'Budget &amp; Fin Report'!$B74)</f>
        <v>0</v>
      </c>
      <c r="L74" s="94">
        <f>SUMIFS('Transaction List - Int Report 1'!$M$10:$M$115,'Transaction List - Int Report 1'!$D$10:$D$115,'Budget &amp; Fin Report'!L$9,'Transaction List - Int Report 1'!$B$10:$B$115,'Budget &amp; Fin Report'!$B74)</f>
        <v>0</v>
      </c>
      <c r="M74" s="149">
        <f>SUMIFS('Transaction List - Int Report 1'!$M$10:$M$115,'Transaction List - Int Report 1'!$D$10:$D$115,'Budget &amp; Fin Report'!M$9,'Transaction List - Int Report 1'!$B$10:$B$115,'Budget &amp; Fin Report'!$B74)</f>
        <v>0</v>
      </c>
      <c r="N74" s="149">
        <f>SUMIFS('Transaction List - Int Report 1'!$M$10:$M$115,'Transaction List - Int Report 1'!$D$10:$D$115,'Budget &amp; Fin Report'!N$9,'Transaction List - Int Report 1'!$B$10:$B$115,'Budget &amp; Fin Report'!$B74)</f>
        <v>0</v>
      </c>
      <c r="O74" s="149">
        <f>SUMIFS('Transaction List - Int Report 1'!$M$10:$M$115,'Transaction List - Int Report 1'!$D$10:$D$115,'Budget &amp; Fin Report'!O$9,'Transaction List - Int Report 1'!$B$10:$B$115,'Budget &amp; Fin Report'!$B74)</f>
        <v>0</v>
      </c>
      <c r="P74" s="94">
        <f>SUMIFS('Transaction List - Int Report 1'!$M$10:$M$115,'Transaction List - Int Report 1'!$D$10:$D$115,'Budget &amp; Fin Report'!P$9,'Transaction List - Int Report 1'!$B$10:$B$115,'Budget &amp; Fin Report'!$B74)</f>
        <v>0</v>
      </c>
      <c r="Q74" s="94">
        <f t="shared" si="48"/>
        <v>0</v>
      </c>
      <c r="R74" s="193" t="e">
        <f t="shared" si="46"/>
        <v>#DIV/0!</v>
      </c>
      <c r="T74" s="93">
        <f>SUMIFS('Transaction List - Int Report 2'!$M$10:$M$115,'Transaction List - Int Report 2'!$D$10:$D$115,'Budget &amp; Fin Report'!T$9,'Transaction List - Int Report 2'!$B$10:$B$115,'Budget &amp; Fin Report'!$B74)</f>
        <v>0</v>
      </c>
      <c r="U74" s="94">
        <f>SUMIFS('Transaction List - Int Report 2'!$M$10:$M$115,'Transaction List - Int Report 2'!$D$10:$D$115,'Budget &amp; Fin Report'!U$9,'Transaction List - Int Report 2'!$B$10:$B$115,'Budget &amp; Fin Report'!$B74)</f>
        <v>0</v>
      </c>
      <c r="V74" s="149">
        <f>SUMIFS('Transaction List - Int Report 2'!$M$10:$M$115,'Transaction List - Int Report 2'!$D$10:$D$115,'Budget &amp; Fin Report'!V$9,'Transaction List - Int Report 2'!$B$10:$B$115,'Budget &amp; Fin Report'!$B74)</f>
        <v>0</v>
      </c>
      <c r="W74" s="149">
        <f>SUMIFS('Transaction List - Int Report 2'!$M$10:$M$115,'Transaction List - Int Report 2'!$D$10:$D$115,'Budget &amp; Fin Report'!W$9,'Transaction List - Int Report 2'!$B$10:$B$115,'Budget &amp; Fin Report'!$B74)</f>
        <v>0</v>
      </c>
      <c r="X74" s="149">
        <f>SUMIFS('Transaction List - Int Report 2'!$M$10:$M$115,'Transaction List - Int Report 2'!$D$10:$D$115,'Budget &amp; Fin Report'!X$9,'Transaction List - Int Report 2'!$B$10:$B$115,'Budget &amp; Fin Report'!$B74)</f>
        <v>0</v>
      </c>
      <c r="Y74" s="94">
        <f>SUMIFS('Transaction List - Int Report 2'!$M$10:$M$115,'Transaction List - Int Report 2'!$D$10:$D$115,'Budget &amp; Fin Report'!Y$9,'Transaction List - Int Report 2'!$B$10:$B$115,'Budget &amp; Fin Report'!$B74)</f>
        <v>0</v>
      </c>
      <c r="Z74" s="94">
        <f t="shared" si="49"/>
        <v>0</v>
      </c>
      <c r="AA74" s="194" t="e">
        <f t="shared" si="50"/>
        <v>#DIV/0!</v>
      </c>
      <c r="AC74" s="93">
        <f>SUMIFS('Transaction List - Final Report'!$M$10:$M$115,'Transaction List - Final Report'!$D$10:$D$115,'Budget &amp; Fin Report'!AC$9,'Transaction List - Final Report'!$B$10:$B$115,'Budget &amp; Fin Report'!$B74)</f>
        <v>0</v>
      </c>
      <c r="AD74" s="94">
        <f>SUMIFS('Transaction List - Final Report'!$M$10:$M$115,'Transaction List - Final Report'!$D$10:$D$115,'Budget &amp; Fin Report'!AD$9,'Transaction List - Final Report'!$B$10:$B$115,'Budget &amp; Fin Report'!$B74)</f>
        <v>0</v>
      </c>
      <c r="AE74" s="149">
        <f>SUMIFS('Transaction List - Final Report'!$M$10:$M$115,'Transaction List - Final Report'!$D$10:$D$115,'Budget &amp; Fin Report'!AE$9,'Transaction List - Final Report'!$B$10:$B$115,'Budget &amp; Fin Report'!$B74)</f>
        <v>0</v>
      </c>
      <c r="AF74" s="149">
        <f>SUMIFS('Transaction List - Final Report'!$M$10:$M$115,'Transaction List - Final Report'!$D$10:$D$115,'Budget &amp; Fin Report'!AF$9,'Transaction List - Final Report'!$B$10:$B$115,'Budget &amp; Fin Report'!$B74)</f>
        <v>0</v>
      </c>
      <c r="AG74" s="149">
        <f>SUMIFS('Transaction List - Final Report'!$M$10:$M$115,'Transaction List - Final Report'!$D$10:$D$115,'Budget &amp; Fin Report'!AG$9,'Transaction List - Final Report'!$B$10:$B$115,'Budget &amp; Fin Report'!$B74)</f>
        <v>0</v>
      </c>
      <c r="AH74" s="94">
        <f>SUMIFS('Transaction List - Final Report'!$M$10:$M$115,'Transaction List - Final Report'!$D$10:$D$115,'Budget &amp; Fin Report'!AH$9,'Transaction List - Final Report'!$B$10:$B$115,'Budget &amp; Fin Report'!$B74)</f>
        <v>0</v>
      </c>
      <c r="AI74" s="94">
        <f t="shared" si="51"/>
        <v>0</v>
      </c>
      <c r="AJ74" s="194" t="e">
        <f t="shared" si="52"/>
        <v>#DIV/0!</v>
      </c>
    </row>
    <row r="75" spans="2:36" ht="15">
      <c r="B75" s="225" t="s">
        <v>231</v>
      </c>
      <c r="C75" s="226"/>
      <c r="D75" s="227"/>
      <c r="E75" s="227"/>
      <c r="F75" s="230"/>
      <c r="G75" s="227"/>
      <c r="H75" s="229"/>
      <c r="I75" s="159">
        <f t="shared" ref="I75:I76" si="54">E75*F75*G75*H75</f>
        <v>0</v>
      </c>
      <c r="J75" s="142"/>
      <c r="K75" s="93">
        <f>SUMIFS('Transaction List - Int Report 1'!$M$10:$M$115,'Transaction List - Int Report 1'!$D$10:$D$115,'Budget &amp; Fin Report'!K$9,'Transaction List - Int Report 1'!$B$10:$B$115,'Budget &amp; Fin Report'!$B75)</f>
        <v>0</v>
      </c>
      <c r="L75" s="94">
        <f>SUMIFS('Transaction List - Int Report 1'!$M$10:$M$115,'Transaction List - Int Report 1'!$D$10:$D$115,'Budget &amp; Fin Report'!L$9,'Transaction List - Int Report 1'!$B$10:$B$115,'Budget &amp; Fin Report'!$B75)</f>
        <v>0</v>
      </c>
      <c r="M75" s="149">
        <f>SUMIFS('Transaction List - Int Report 1'!$M$10:$M$115,'Transaction List - Int Report 1'!$D$10:$D$115,'Budget &amp; Fin Report'!M$9,'Transaction List - Int Report 1'!$B$10:$B$115,'Budget &amp; Fin Report'!$B75)</f>
        <v>0</v>
      </c>
      <c r="N75" s="149">
        <f>SUMIFS('Transaction List - Int Report 1'!$M$10:$M$115,'Transaction List - Int Report 1'!$D$10:$D$115,'Budget &amp; Fin Report'!N$9,'Transaction List - Int Report 1'!$B$10:$B$115,'Budget &amp; Fin Report'!$B75)</f>
        <v>0</v>
      </c>
      <c r="O75" s="149">
        <f>SUMIFS('Transaction List - Int Report 1'!$M$10:$M$115,'Transaction List - Int Report 1'!$D$10:$D$115,'Budget &amp; Fin Report'!O$9,'Transaction List - Int Report 1'!$B$10:$B$115,'Budget &amp; Fin Report'!$B75)</f>
        <v>0</v>
      </c>
      <c r="P75" s="94">
        <f>SUMIFS('Transaction List - Int Report 1'!$M$10:$M$115,'Transaction List - Int Report 1'!$D$10:$D$115,'Budget &amp; Fin Report'!P$9,'Transaction List - Int Report 1'!$B$10:$B$115,'Budget &amp; Fin Report'!$B75)</f>
        <v>0</v>
      </c>
      <c r="Q75" s="94">
        <f t="shared" si="48"/>
        <v>0</v>
      </c>
      <c r="R75" s="193" t="e">
        <f t="shared" si="46"/>
        <v>#DIV/0!</v>
      </c>
      <c r="T75" s="93">
        <f>SUMIFS('Transaction List - Int Report 2'!$M$10:$M$115,'Transaction List - Int Report 2'!$D$10:$D$115,'Budget &amp; Fin Report'!T$9,'Transaction List - Int Report 2'!$B$10:$B$115,'Budget &amp; Fin Report'!$B75)</f>
        <v>0</v>
      </c>
      <c r="U75" s="94">
        <f>SUMIFS('Transaction List - Int Report 2'!$M$10:$M$115,'Transaction List - Int Report 2'!$D$10:$D$115,'Budget &amp; Fin Report'!U$9,'Transaction List - Int Report 2'!$B$10:$B$115,'Budget &amp; Fin Report'!$B75)</f>
        <v>0</v>
      </c>
      <c r="V75" s="149">
        <f>SUMIFS('Transaction List - Int Report 2'!$M$10:$M$115,'Transaction List - Int Report 2'!$D$10:$D$115,'Budget &amp; Fin Report'!V$9,'Transaction List - Int Report 2'!$B$10:$B$115,'Budget &amp; Fin Report'!$B75)</f>
        <v>0</v>
      </c>
      <c r="W75" s="149">
        <f>SUMIFS('Transaction List - Int Report 2'!$M$10:$M$115,'Transaction List - Int Report 2'!$D$10:$D$115,'Budget &amp; Fin Report'!W$9,'Transaction List - Int Report 2'!$B$10:$B$115,'Budget &amp; Fin Report'!$B75)</f>
        <v>0</v>
      </c>
      <c r="X75" s="149">
        <f>SUMIFS('Transaction List - Int Report 2'!$M$10:$M$115,'Transaction List - Int Report 2'!$D$10:$D$115,'Budget &amp; Fin Report'!X$9,'Transaction List - Int Report 2'!$B$10:$B$115,'Budget &amp; Fin Report'!$B75)</f>
        <v>0</v>
      </c>
      <c r="Y75" s="94">
        <f>SUMIFS('Transaction List - Int Report 2'!$M$10:$M$115,'Transaction List - Int Report 2'!$D$10:$D$115,'Budget &amp; Fin Report'!Y$9,'Transaction List - Int Report 2'!$B$10:$B$115,'Budget &amp; Fin Report'!$B75)</f>
        <v>0</v>
      </c>
      <c r="Z75" s="94">
        <f t="shared" si="49"/>
        <v>0</v>
      </c>
      <c r="AA75" s="194" t="e">
        <f t="shared" si="50"/>
        <v>#DIV/0!</v>
      </c>
      <c r="AC75" s="93">
        <f>SUMIFS('Transaction List - Final Report'!$M$10:$M$115,'Transaction List - Final Report'!$D$10:$D$115,'Budget &amp; Fin Report'!AC$9,'Transaction List - Final Report'!$B$10:$B$115,'Budget &amp; Fin Report'!$B75)</f>
        <v>0</v>
      </c>
      <c r="AD75" s="94">
        <f>SUMIFS('Transaction List - Final Report'!$M$10:$M$115,'Transaction List - Final Report'!$D$10:$D$115,'Budget &amp; Fin Report'!AD$9,'Transaction List - Final Report'!$B$10:$B$115,'Budget &amp; Fin Report'!$B75)</f>
        <v>0</v>
      </c>
      <c r="AE75" s="149">
        <f>SUMIFS('Transaction List - Final Report'!$M$10:$M$115,'Transaction List - Final Report'!$D$10:$D$115,'Budget &amp; Fin Report'!AE$9,'Transaction List - Final Report'!$B$10:$B$115,'Budget &amp; Fin Report'!$B75)</f>
        <v>0</v>
      </c>
      <c r="AF75" s="149">
        <f>SUMIFS('Transaction List - Final Report'!$M$10:$M$115,'Transaction List - Final Report'!$D$10:$D$115,'Budget &amp; Fin Report'!AF$9,'Transaction List - Final Report'!$B$10:$B$115,'Budget &amp; Fin Report'!$B75)</f>
        <v>0</v>
      </c>
      <c r="AG75" s="149">
        <f>SUMIFS('Transaction List - Final Report'!$M$10:$M$115,'Transaction List - Final Report'!$D$10:$D$115,'Budget &amp; Fin Report'!AG$9,'Transaction List - Final Report'!$B$10:$B$115,'Budget &amp; Fin Report'!$B75)</f>
        <v>0</v>
      </c>
      <c r="AH75" s="94">
        <f>SUMIFS('Transaction List - Final Report'!$M$10:$M$115,'Transaction List - Final Report'!$D$10:$D$115,'Budget &amp; Fin Report'!AH$9,'Transaction List - Final Report'!$B$10:$B$115,'Budget &amp; Fin Report'!$B75)</f>
        <v>0</v>
      </c>
      <c r="AI75" s="94">
        <f t="shared" si="51"/>
        <v>0</v>
      </c>
      <c r="AJ75" s="193" t="e">
        <f t="shared" si="52"/>
        <v>#DIV/0!</v>
      </c>
    </row>
    <row r="76" spans="2:36" ht="15">
      <c r="B76" s="225" t="s">
        <v>232</v>
      </c>
      <c r="C76" s="226"/>
      <c r="D76" s="227"/>
      <c r="E76" s="227"/>
      <c r="F76" s="230"/>
      <c r="G76" s="227"/>
      <c r="H76" s="229"/>
      <c r="I76" s="159">
        <f t="shared" si="54"/>
        <v>0</v>
      </c>
      <c r="J76" s="142"/>
      <c r="K76" s="93">
        <f>SUMIFS('Transaction List - Int Report 1'!$M$10:$M$115,'Transaction List - Int Report 1'!$D$10:$D$115,'Budget &amp; Fin Report'!K$9,'Transaction List - Int Report 1'!$B$10:$B$115,'Budget &amp; Fin Report'!$B76)</f>
        <v>0</v>
      </c>
      <c r="L76" s="94">
        <f>SUMIFS('Transaction List - Int Report 1'!$M$10:$M$115,'Transaction List - Int Report 1'!$D$10:$D$115,'Budget &amp; Fin Report'!L$9,'Transaction List - Int Report 1'!$B$10:$B$115,'Budget &amp; Fin Report'!$B76)</f>
        <v>0</v>
      </c>
      <c r="M76" s="149">
        <f>SUMIFS('Transaction List - Int Report 1'!$M$10:$M$115,'Transaction List - Int Report 1'!$D$10:$D$115,'Budget &amp; Fin Report'!M$9,'Transaction List - Int Report 1'!$B$10:$B$115,'Budget &amp; Fin Report'!$B76)</f>
        <v>0</v>
      </c>
      <c r="N76" s="149">
        <f>SUMIFS('Transaction List - Int Report 1'!$M$10:$M$115,'Transaction List - Int Report 1'!$D$10:$D$115,'Budget &amp; Fin Report'!N$9,'Transaction List - Int Report 1'!$B$10:$B$115,'Budget &amp; Fin Report'!$B76)</f>
        <v>0</v>
      </c>
      <c r="O76" s="149">
        <f>SUMIFS('Transaction List - Int Report 1'!$M$10:$M$115,'Transaction List - Int Report 1'!$D$10:$D$115,'Budget &amp; Fin Report'!O$9,'Transaction List - Int Report 1'!$B$10:$B$115,'Budget &amp; Fin Report'!$B76)</f>
        <v>0</v>
      </c>
      <c r="P76" s="94">
        <f>SUMIFS('Transaction List - Int Report 1'!$M$10:$M$115,'Transaction List - Int Report 1'!$D$10:$D$115,'Budget &amp; Fin Report'!P$9,'Transaction List - Int Report 1'!$B$10:$B$115,'Budget &amp; Fin Report'!$B76)</f>
        <v>0</v>
      </c>
      <c r="Q76" s="94">
        <f>SUM(K76:P76)</f>
        <v>0</v>
      </c>
      <c r="R76" s="193" t="e">
        <f t="shared" si="46"/>
        <v>#DIV/0!</v>
      </c>
      <c r="T76" s="93">
        <f>SUMIFS('Transaction List - Int Report 2'!$M$10:$M$115,'Transaction List - Int Report 2'!$D$10:$D$115,'Budget &amp; Fin Report'!T$9,'Transaction List - Int Report 2'!$B$10:$B$115,'Budget &amp; Fin Report'!$B76)</f>
        <v>0</v>
      </c>
      <c r="U76" s="94">
        <f>SUMIFS('Transaction List - Int Report 2'!$M$10:$M$115,'Transaction List - Int Report 2'!$D$10:$D$115,'Budget &amp; Fin Report'!U$9,'Transaction List - Int Report 2'!$B$10:$B$115,'Budget &amp; Fin Report'!$B76)</f>
        <v>0</v>
      </c>
      <c r="V76" s="149">
        <f>SUMIFS('Transaction List - Int Report 2'!$M$10:$M$115,'Transaction List - Int Report 2'!$D$10:$D$115,'Budget &amp; Fin Report'!V$9,'Transaction List - Int Report 2'!$B$10:$B$115,'Budget &amp; Fin Report'!$B76)</f>
        <v>0</v>
      </c>
      <c r="W76" s="149">
        <f>SUMIFS('Transaction List - Int Report 2'!$M$10:$M$115,'Transaction List - Int Report 2'!$D$10:$D$115,'Budget &amp; Fin Report'!W$9,'Transaction List - Int Report 2'!$B$10:$B$115,'Budget &amp; Fin Report'!$B76)</f>
        <v>0</v>
      </c>
      <c r="X76" s="149">
        <f>SUMIFS('Transaction List - Int Report 2'!$M$10:$M$115,'Transaction List - Int Report 2'!$D$10:$D$115,'Budget &amp; Fin Report'!X$9,'Transaction List - Int Report 2'!$B$10:$B$115,'Budget &amp; Fin Report'!$B76)</f>
        <v>0</v>
      </c>
      <c r="Y76" s="94">
        <f>SUMIFS('Transaction List - Int Report 2'!$M$10:$M$115,'Transaction List - Int Report 2'!$D$10:$D$115,'Budget &amp; Fin Report'!Y$9,'Transaction List - Int Report 2'!$B$10:$B$115,'Budget &amp; Fin Report'!$B76)</f>
        <v>0</v>
      </c>
      <c r="Z76" s="94">
        <f>SUM(T76:Y76)</f>
        <v>0</v>
      </c>
      <c r="AA76" s="194" t="e">
        <f t="shared" si="50"/>
        <v>#DIV/0!</v>
      </c>
      <c r="AC76" s="93">
        <f>SUMIFS('Transaction List - Final Report'!$M$10:$M$115,'Transaction List - Final Report'!$D$10:$D$115,'Budget &amp; Fin Report'!AC$9,'Transaction List - Final Report'!$B$10:$B$115,'Budget &amp; Fin Report'!$B76)</f>
        <v>0</v>
      </c>
      <c r="AD76" s="94">
        <f>SUMIFS('Transaction List - Final Report'!$M$10:$M$115,'Transaction List - Final Report'!$D$10:$D$115,'Budget &amp; Fin Report'!AD$9,'Transaction List - Final Report'!$B$10:$B$115,'Budget &amp; Fin Report'!$B76)</f>
        <v>0</v>
      </c>
      <c r="AE76" s="149">
        <f>SUMIFS('Transaction List - Final Report'!$M$10:$M$115,'Transaction List - Final Report'!$D$10:$D$115,'Budget &amp; Fin Report'!AE$9,'Transaction List - Final Report'!$B$10:$B$115,'Budget &amp; Fin Report'!$B76)</f>
        <v>0</v>
      </c>
      <c r="AF76" s="149">
        <f>SUMIFS('Transaction List - Final Report'!$M$10:$M$115,'Transaction List - Final Report'!$D$10:$D$115,'Budget &amp; Fin Report'!AF$9,'Transaction List - Final Report'!$B$10:$B$115,'Budget &amp; Fin Report'!$B76)</f>
        <v>0</v>
      </c>
      <c r="AG76" s="149">
        <f>SUMIFS('Transaction List - Final Report'!$M$10:$M$115,'Transaction List - Final Report'!$D$10:$D$115,'Budget &amp; Fin Report'!AG$9,'Transaction List - Final Report'!$B$10:$B$115,'Budget &amp; Fin Report'!$B76)</f>
        <v>0</v>
      </c>
      <c r="AH76" s="94">
        <f>SUMIFS('Transaction List - Final Report'!$M$10:$M$115,'Transaction List - Final Report'!$D$10:$D$115,'Budget &amp; Fin Report'!AH$9,'Transaction List - Final Report'!$B$10:$B$115,'Budget &amp; Fin Report'!$B76)</f>
        <v>0</v>
      </c>
      <c r="AI76" s="94">
        <f t="shared" si="51"/>
        <v>0</v>
      </c>
      <c r="AJ76" s="194" t="e">
        <f t="shared" si="52"/>
        <v>#DIV/0!</v>
      </c>
    </row>
    <row r="77" spans="2:36" ht="15">
      <c r="B77" s="225" t="s">
        <v>233</v>
      </c>
      <c r="C77" s="226"/>
      <c r="D77" s="227"/>
      <c r="E77" s="227"/>
      <c r="F77" s="230"/>
      <c r="G77" s="227"/>
      <c r="H77" s="229"/>
      <c r="I77" s="158">
        <f>E77*F77*G77*H77</f>
        <v>0</v>
      </c>
      <c r="J77" s="142"/>
      <c r="K77" s="93">
        <f>SUMIFS('Transaction List - Int Report 1'!$M$10:$M$115,'Transaction List - Int Report 1'!$D$10:$D$115,'Budget &amp; Fin Report'!K$9,'Transaction List - Int Report 1'!$B$10:$B$115,'Budget &amp; Fin Report'!$B77)</f>
        <v>0</v>
      </c>
      <c r="L77" s="94">
        <f>SUMIFS('Transaction List - Int Report 1'!$M$10:$M$115,'Transaction List - Int Report 1'!$D$10:$D$115,'Budget &amp; Fin Report'!L$9,'Transaction List - Int Report 1'!$B$10:$B$115,'Budget &amp; Fin Report'!$B77)</f>
        <v>0</v>
      </c>
      <c r="M77" s="149">
        <f>SUMIFS('Transaction List - Int Report 1'!$M$10:$M$115,'Transaction List - Int Report 1'!$D$10:$D$115,'Budget &amp; Fin Report'!M$9,'Transaction List - Int Report 1'!$B$10:$B$115,'Budget &amp; Fin Report'!$B77)</f>
        <v>0</v>
      </c>
      <c r="N77" s="149">
        <f>SUMIFS('Transaction List - Int Report 1'!$M$10:$M$115,'Transaction List - Int Report 1'!$D$10:$D$115,'Budget &amp; Fin Report'!N$9,'Transaction List - Int Report 1'!$B$10:$B$115,'Budget &amp; Fin Report'!$B77)</f>
        <v>0</v>
      </c>
      <c r="O77" s="149">
        <f>SUMIFS('Transaction List - Int Report 1'!$M$10:$M$115,'Transaction List - Int Report 1'!$D$10:$D$115,'Budget &amp; Fin Report'!O$9,'Transaction List - Int Report 1'!$B$10:$B$115,'Budget &amp; Fin Report'!$B77)</f>
        <v>0</v>
      </c>
      <c r="P77" s="94">
        <f>SUMIFS('Transaction List - Int Report 1'!$M$10:$M$115,'Transaction List - Int Report 1'!$D$10:$D$115,'Budget &amp; Fin Report'!P$9,'Transaction List - Int Report 1'!$B$10:$B$115,'Budget &amp; Fin Report'!$B77)</f>
        <v>0</v>
      </c>
      <c r="Q77" s="94">
        <f t="shared" ref="Q77:Q79" si="55">SUM(K77:P77)</f>
        <v>0</v>
      </c>
      <c r="R77" s="193" t="e">
        <f t="shared" si="46"/>
        <v>#DIV/0!</v>
      </c>
      <c r="T77" s="93">
        <f>SUMIFS('Transaction List - Int Report 2'!$M$10:$M$115,'Transaction List - Int Report 2'!$D$10:$D$115,'Budget &amp; Fin Report'!T$9,'Transaction List - Int Report 2'!$B$10:$B$115,'Budget &amp; Fin Report'!$B77)</f>
        <v>0</v>
      </c>
      <c r="U77" s="94">
        <f>SUMIFS('Transaction List - Int Report 2'!$M$10:$M$115,'Transaction List - Int Report 2'!$D$10:$D$115,'Budget &amp; Fin Report'!U$9,'Transaction List - Int Report 2'!$B$10:$B$115,'Budget &amp; Fin Report'!$B77)</f>
        <v>0</v>
      </c>
      <c r="V77" s="149">
        <f>SUMIFS('Transaction List - Int Report 2'!$M$10:$M$115,'Transaction List - Int Report 2'!$D$10:$D$115,'Budget &amp; Fin Report'!V$9,'Transaction List - Int Report 2'!$B$10:$B$115,'Budget &amp; Fin Report'!$B77)</f>
        <v>0</v>
      </c>
      <c r="W77" s="149">
        <f>SUMIFS('Transaction List - Int Report 2'!$M$10:$M$115,'Transaction List - Int Report 2'!$D$10:$D$115,'Budget &amp; Fin Report'!W$9,'Transaction List - Int Report 2'!$B$10:$B$115,'Budget &amp; Fin Report'!$B77)</f>
        <v>0</v>
      </c>
      <c r="X77" s="149">
        <f>SUMIFS('Transaction List - Int Report 2'!$M$10:$M$115,'Transaction List - Int Report 2'!$D$10:$D$115,'Budget &amp; Fin Report'!X$9,'Transaction List - Int Report 2'!$B$10:$B$115,'Budget &amp; Fin Report'!$B77)</f>
        <v>0</v>
      </c>
      <c r="Y77" s="94">
        <f>SUMIFS('Transaction List - Int Report 2'!$M$10:$M$115,'Transaction List - Int Report 2'!$D$10:$D$115,'Budget &amp; Fin Report'!Y$9,'Transaction List - Int Report 2'!$B$10:$B$115,'Budget &amp; Fin Report'!$B77)</f>
        <v>0</v>
      </c>
      <c r="Z77" s="94">
        <f t="shared" ref="Z77:Z79" si="56">SUM(T77:Y77)</f>
        <v>0</v>
      </c>
      <c r="AA77" s="194" t="e">
        <f t="shared" si="50"/>
        <v>#DIV/0!</v>
      </c>
      <c r="AC77" s="93">
        <f>SUMIFS('Transaction List - Final Report'!$M$10:$M$115,'Transaction List - Final Report'!$D$10:$D$115,'Budget &amp; Fin Report'!AC$9,'Transaction List - Final Report'!$B$10:$B$115,'Budget &amp; Fin Report'!$B77)</f>
        <v>0</v>
      </c>
      <c r="AD77" s="94">
        <f>SUMIFS('Transaction List - Final Report'!$M$10:$M$115,'Transaction List - Final Report'!$D$10:$D$115,'Budget &amp; Fin Report'!AD$9,'Transaction List - Final Report'!$B$10:$B$115,'Budget &amp; Fin Report'!$B77)</f>
        <v>0</v>
      </c>
      <c r="AE77" s="149">
        <f>SUMIFS('Transaction List - Final Report'!$M$10:$M$115,'Transaction List - Final Report'!$D$10:$D$115,'Budget &amp; Fin Report'!AE$9,'Transaction List - Final Report'!$B$10:$B$115,'Budget &amp; Fin Report'!$B77)</f>
        <v>0</v>
      </c>
      <c r="AF77" s="149">
        <f>SUMIFS('Transaction List - Final Report'!$M$10:$M$115,'Transaction List - Final Report'!$D$10:$D$115,'Budget &amp; Fin Report'!AF$9,'Transaction List - Final Report'!$B$10:$B$115,'Budget &amp; Fin Report'!$B77)</f>
        <v>0</v>
      </c>
      <c r="AG77" s="149">
        <f>SUMIFS('Transaction List - Final Report'!$M$10:$M$115,'Transaction List - Final Report'!$D$10:$D$115,'Budget &amp; Fin Report'!AG$9,'Transaction List - Final Report'!$B$10:$B$115,'Budget &amp; Fin Report'!$B77)</f>
        <v>0</v>
      </c>
      <c r="AH77" s="94">
        <f>SUMIFS('Transaction List - Final Report'!$M$10:$M$115,'Transaction List - Final Report'!$D$10:$D$115,'Budget &amp; Fin Report'!AH$9,'Transaction List - Final Report'!$B$10:$B$115,'Budget &amp; Fin Report'!$B77)</f>
        <v>0</v>
      </c>
      <c r="AI77" s="94">
        <f t="shared" si="51"/>
        <v>0</v>
      </c>
      <c r="AJ77" s="194" t="e">
        <f t="shared" si="52"/>
        <v>#DIV/0!</v>
      </c>
    </row>
    <row r="78" spans="2:36" ht="15">
      <c r="B78" s="225" t="s">
        <v>234</v>
      </c>
      <c r="C78" s="226"/>
      <c r="D78" s="227"/>
      <c r="E78" s="227"/>
      <c r="F78" s="230"/>
      <c r="G78" s="227"/>
      <c r="H78" s="229"/>
      <c r="I78" s="159">
        <f t="shared" ref="I78:I79" si="57">E78*F78*G78*H78</f>
        <v>0</v>
      </c>
      <c r="J78" s="142"/>
      <c r="K78" s="93">
        <f>SUMIFS('Transaction List - Int Report 1'!$M$10:$M$115,'Transaction List - Int Report 1'!$D$10:$D$115,'Budget &amp; Fin Report'!K$9,'Transaction List - Int Report 1'!$B$10:$B$115,'Budget &amp; Fin Report'!$B78)</f>
        <v>0</v>
      </c>
      <c r="L78" s="94">
        <f>SUMIFS('Transaction List - Int Report 1'!$M$10:$M$115,'Transaction List - Int Report 1'!$D$10:$D$115,'Budget &amp; Fin Report'!L$9,'Transaction List - Int Report 1'!$B$10:$B$115,'Budget &amp; Fin Report'!$B78)</f>
        <v>0</v>
      </c>
      <c r="M78" s="149">
        <f>SUMIFS('Transaction List - Int Report 1'!$M$10:$M$115,'Transaction List - Int Report 1'!$D$10:$D$115,'Budget &amp; Fin Report'!M$9,'Transaction List - Int Report 1'!$B$10:$B$115,'Budget &amp; Fin Report'!$B78)</f>
        <v>0</v>
      </c>
      <c r="N78" s="149">
        <f>SUMIFS('Transaction List - Int Report 1'!$M$10:$M$115,'Transaction List - Int Report 1'!$D$10:$D$115,'Budget &amp; Fin Report'!N$9,'Transaction List - Int Report 1'!$B$10:$B$115,'Budget &amp; Fin Report'!$B78)</f>
        <v>0</v>
      </c>
      <c r="O78" s="149">
        <f>SUMIFS('Transaction List - Int Report 1'!$M$10:$M$115,'Transaction List - Int Report 1'!$D$10:$D$115,'Budget &amp; Fin Report'!O$9,'Transaction List - Int Report 1'!$B$10:$B$115,'Budget &amp; Fin Report'!$B78)</f>
        <v>0</v>
      </c>
      <c r="P78" s="94">
        <f>SUMIFS('Transaction List - Int Report 1'!$M$10:$M$115,'Transaction List - Int Report 1'!$D$10:$D$115,'Budget &amp; Fin Report'!P$9,'Transaction List - Int Report 1'!$B$10:$B$115,'Budget &amp; Fin Report'!$B78)</f>
        <v>0</v>
      </c>
      <c r="Q78" s="94">
        <f t="shared" si="55"/>
        <v>0</v>
      </c>
      <c r="R78" s="193" t="e">
        <f t="shared" si="46"/>
        <v>#DIV/0!</v>
      </c>
      <c r="T78" s="93">
        <f>SUMIFS('Transaction List - Int Report 2'!$M$10:$M$115,'Transaction List - Int Report 2'!$D$10:$D$115,'Budget &amp; Fin Report'!T$9,'Transaction List - Int Report 2'!$B$10:$B$115,'Budget &amp; Fin Report'!$B78)</f>
        <v>0</v>
      </c>
      <c r="U78" s="94">
        <f>SUMIFS('Transaction List - Int Report 2'!$M$10:$M$115,'Transaction List - Int Report 2'!$D$10:$D$115,'Budget &amp; Fin Report'!U$9,'Transaction List - Int Report 2'!$B$10:$B$115,'Budget &amp; Fin Report'!$B78)</f>
        <v>0</v>
      </c>
      <c r="V78" s="149">
        <f>SUMIFS('Transaction List - Int Report 2'!$M$10:$M$115,'Transaction List - Int Report 2'!$D$10:$D$115,'Budget &amp; Fin Report'!V$9,'Transaction List - Int Report 2'!$B$10:$B$115,'Budget &amp; Fin Report'!$B78)</f>
        <v>0</v>
      </c>
      <c r="W78" s="149">
        <f>SUMIFS('Transaction List - Int Report 2'!$M$10:$M$115,'Transaction List - Int Report 2'!$D$10:$D$115,'Budget &amp; Fin Report'!W$9,'Transaction List - Int Report 2'!$B$10:$B$115,'Budget &amp; Fin Report'!$B78)</f>
        <v>0</v>
      </c>
      <c r="X78" s="149">
        <f>SUMIFS('Transaction List - Int Report 2'!$M$10:$M$115,'Transaction List - Int Report 2'!$D$10:$D$115,'Budget &amp; Fin Report'!X$9,'Transaction List - Int Report 2'!$B$10:$B$115,'Budget &amp; Fin Report'!$B78)</f>
        <v>0</v>
      </c>
      <c r="Y78" s="94">
        <f>SUMIFS('Transaction List - Int Report 2'!$M$10:$M$115,'Transaction List - Int Report 2'!$D$10:$D$115,'Budget &amp; Fin Report'!Y$9,'Transaction List - Int Report 2'!$B$10:$B$115,'Budget &amp; Fin Report'!$B78)</f>
        <v>0</v>
      </c>
      <c r="Z78" s="94">
        <f t="shared" si="56"/>
        <v>0</v>
      </c>
      <c r="AA78" s="194" t="e">
        <f t="shared" si="50"/>
        <v>#DIV/0!</v>
      </c>
      <c r="AC78" s="93">
        <f>SUMIFS('Transaction List - Final Report'!$M$10:$M$115,'Transaction List - Final Report'!$D$10:$D$115,'Budget &amp; Fin Report'!AC$9,'Transaction List - Final Report'!$B$10:$B$115,'Budget &amp; Fin Report'!$B78)</f>
        <v>0</v>
      </c>
      <c r="AD78" s="94">
        <f>SUMIFS('Transaction List - Final Report'!$M$10:$M$115,'Transaction List - Final Report'!$D$10:$D$115,'Budget &amp; Fin Report'!AD$9,'Transaction List - Final Report'!$B$10:$B$115,'Budget &amp; Fin Report'!$B78)</f>
        <v>0</v>
      </c>
      <c r="AE78" s="149">
        <f>SUMIFS('Transaction List - Final Report'!$M$10:$M$115,'Transaction List - Final Report'!$D$10:$D$115,'Budget &amp; Fin Report'!AE$9,'Transaction List - Final Report'!$B$10:$B$115,'Budget &amp; Fin Report'!$B78)</f>
        <v>0</v>
      </c>
      <c r="AF78" s="149">
        <f>SUMIFS('Transaction List - Final Report'!$M$10:$M$115,'Transaction List - Final Report'!$D$10:$D$115,'Budget &amp; Fin Report'!AF$9,'Transaction List - Final Report'!$B$10:$B$115,'Budget &amp; Fin Report'!$B78)</f>
        <v>0</v>
      </c>
      <c r="AG78" s="149">
        <f>SUMIFS('Transaction List - Final Report'!$M$10:$M$115,'Transaction List - Final Report'!$D$10:$D$115,'Budget &amp; Fin Report'!AG$9,'Transaction List - Final Report'!$B$10:$B$115,'Budget &amp; Fin Report'!$B78)</f>
        <v>0</v>
      </c>
      <c r="AH78" s="94">
        <f>SUMIFS('Transaction List - Final Report'!$M$10:$M$115,'Transaction List - Final Report'!$D$10:$D$115,'Budget &amp; Fin Report'!AH$9,'Transaction List - Final Report'!$B$10:$B$115,'Budget &amp; Fin Report'!$B78)</f>
        <v>0</v>
      </c>
      <c r="AI78" s="94">
        <f t="shared" si="51"/>
        <v>0</v>
      </c>
      <c r="AJ78" s="194" t="e">
        <f t="shared" si="52"/>
        <v>#DIV/0!</v>
      </c>
    </row>
    <row r="79" spans="2:36" ht="15">
      <c r="B79" s="225" t="s">
        <v>235</v>
      </c>
      <c r="C79" s="226"/>
      <c r="D79" s="227"/>
      <c r="E79" s="227"/>
      <c r="F79" s="230"/>
      <c r="G79" s="227"/>
      <c r="H79" s="229"/>
      <c r="I79" s="159">
        <f t="shared" si="57"/>
        <v>0</v>
      </c>
      <c r="J79" s="142"/>
      <c r="K79" s="93">
        <f>SUMIFS('Transaction List - Int Report 1'!$M$10:$M$115,'Transaction List - Int Report 1'!$D$10:$D$115,'Budget &amp; Fin Report'!K$9,'Transaction List - Int Report 1'!$B$10:$B$115,'Budget &amp; Fin Report'!$B79)</f>
        <v>0</v>
      </c>
      <c r="L79" s="94">
        <f>SUMIFS('Transaction List - Int Report 1'!$M$10:$M$115,'Transaction List - Int Report 1'!$D$10:$D$115,'Budget &amp; Fin Report'!L$9,'Transaction List - Int Report 1'!$B$10:$B$115,'Budget &amp; Fin Report'!$B79)</f>
        <v>0</v>
      </c>
      <c r="M79" s="149">
        <f>SUMIFS('Transaction List - Int Report 1'!$M$10:$M$115,'Transaction List - Int Report 1'!$D$10:$D$115,'Budget &amp; Fin Report'!M$9,'Transaction List - Int Report 1'!$B$10:$B$115,'Budget &amp; Fin Report'!$B79)</f>
        <v>0</v>
      </c>
      <c r="N79" s="149">
        <f>SUMIFS('Transaction List - Int Report 1'!$M$10:$M$115,'Transaction List - Int Report 1'!$D$10:$D$115,'Budget &amp; Fin Report'!N$9,'Transaction List - Int Report 1'!$B$10:$B$115,'Budget &amp; Fin Report'!$B79)</f>
        <v>0</v>
      </c>
      <c r="O79" s="149">
        <f>SUMIFS('Transaction List - Int Report 1'!$M$10:$M$115,'Transaction List - Int Report 1'!$D$10:$D$115,'Budget &amp; Fin Report'!O$9,'Transaction List - Int Report 1'!$B$10:$B$115,'Budget &amp; Fin Report'!$B79)</f>
        <v>0</v>
      </c>
      <c r="P79" s="94">
        <f>SUMIFS('Transaction List - Int Report 1'!$M$10:$M$115,'Transaction List - Int Report 1'!$D$10:$D$115,'Budget &amp; Fin Report'!P$9,'Transaction List - Int Report 1'!$B$10:$B$115,'Budget &amp; Fin Report'!$B79)</f>
        <v>0</v>
      </c>
      <c r="Q79" s="94">
        <f t="shared" si="55"/>
        <v>0</v>
      </c>
      <c r="R79" s="193" t="e">
        <f t="shared" si="46"/>
        <v>#DIV/0!</v>
      </c>
      <c r="T79" s="93">
        <f>SUMIFS('Transaction List - Int Report 2'!$M$10:$M$115,'Transaction List - Int Report 2'!$D$10:$D$115,'Budget &amp; Fin Report'!T$9,'Transaction List - Int Report 2'!$B$10:$B$115,'Budget &amp; Fin Report'!$B79)</f>
        <v>0</v>
      </c>
      <c r="U79" s="94">
        <f>SUMIFS('Transaction List - Int Report 2'!$M$10:$M$115,'Transaction List - Int Report 2'!$D$10:$D$115,'Budget &amp; Fin Report'!U$9,'Transaction List - Int Report 2'!$B$10:$B$115,'Budget &amp; Fin Report'!$B79)</f>
        <v>0</v>
      </c>
      <c r="V79" s="149">
        <f>SUMIFS('Transaction List - Int Report 2'!$M$10:$M$115,'Transaction List - Int Report 2'!$D$10:$D$115,'Budget &amp; Fin Report'!V$9,'Transaction List - Int Report 2'!$B$10:$B$115,'Budget &amp; Fin Report'!$B79)</f>
        <v>0</v>
      </c>
      <c r="W79" s="149">
        <f>SUMIFS('Transaction List - Int Report 2'!$M$10:$M$115,'Transaction List - Int Report 2'!$D$10:$D$115,'Budget &amp; Fin Report'!W$9,'Transaction List - Int Report 2'!$B$10:$B$115,'Budget &amp; Fin Report'!$B79)</f>
        <v>0</v>
      </c>
      <c r="X79" s="149">
        <f>SUMIFS('Transaction List - Int Report 2'!$M$10:$M$115,'Transaction List - Int Report 2'!$D$10:$D$115,'Budget &amp; Fin Report'!X$9,'Transaction List - Int Report 2'!$B$10:$B$115,'Budget &amp; Fin Report'!$B79)</f>
        <v>0</v>
      </c>
      <c r="Y79" s="94">
        <f>SUMIFS('Transaction List - Int Report 2'!$M$10:$M$115,'Transaction List - Int Report 2'!$D$10:$D$115,'Budget &amp; Fin Report'!Y$9,'Transaction List - Int Report 2'!$B$10:$B$115,'Budget &amp; Fin Report'!$B79)</f>
        <v>0</v>
      </c>
      <c r="Z79" s="94">
        <f t="shared" si="56"/>
        <v>0</v>
      </c>
      <c r="AA79" s="194" t="e">
        <f t="shared" si="50"/>
        <v>#DIV/0!</v>
      </c>
      <c r="AC79" s="93">
        <f>SUMIFS('Transaction List - Final Report'!$M$10:$M$115,'Transaction List - Final Report'!$D$10:$D$115,'Budget &amp; Fin Report'!AC$9,'Transaction List - Final Report'!$B$10:$B$115,'Budget &amp; Fin Report'!$B79)</f>
        <v>0</v>
      </c>
      <c r="AD79" s="94">
        <f>SUMIFS('Transaction List - Final Report'!$M$10:$M$115,'Transaction List - Final Report'!$D$10:$D$115,'Budget &amp; Fin Report'!AD$9,'Transaction List - Final Report'!$B$10:$B$115,'Budget &amp; Fin Report'!$B79)</f>
        <v>0</v>
      </c>
      <c r="AE79" s="149">
        <f>SUMIFS('Transaction List - Final Report'!$M$10:$M$115,'Transaction List - Final Report'!$D$10:$D$115,'Budget &amp; Fin Report'!AE$9,'Transaction List - Final Report'!$B$10:$B$115,'Budget &amp; Fin Report'!$B79)</f>
        <v>0</v>
      </c>
      <c r="AF79" s="149">
        <f>SUMIFS('Transaction List - Final Report'!$M$10:$M$115,'Transaction List - Final Report'!$D$10:$D$115,'Budget &amp; Fin Report'!AF$9,'Transaction List - Final Report'!$B$10:$B$115,'Budget &amp; Fin Report'!$B79)</f>
        <v>0</v>
      </c>
      <c r="AG79" s="149">
        <f>SUMIFS('Transaction List - Final Report'!$M$10:$M$115,'Transaction List - Final Report'!$D$10:$D$115,'Budget &amp; Fin Report'!AG$9,'Transaction List - Final Report'!$B$10:$B$115,'Budget &amp; Fin Report'!$B79)</f>
        <v>0</v>
      </c>
      <c r="AH79" s="94">
        <f>SUMIFS('Transaction List - Final Report'!$M$10:$M$115,'Transaction List - Final Report'!$D$10:$D$115,'Budget &amp; Fin Report'!AH$9,'Transaction List - Final Report'!$B$10:$B$115,'Budget &amp; Fin Report'!$B79)</f>
        <v>0</v>
      </c>
      <c r="AI79" s="94">
        <f t="shared" si="51"/>
        <v>0</v>
      </c>
      <c r="AJ79" s="193" t="e">
        <f t="shared" si="52"/>
        <v>#DIV/0!</v>
      </c>
    </row>
    <row r="80" spans="2:36" ht="15.75">
      <c r="B80" s="263"/>
      <c r="C80" s="269" t="s">
        <v>236</v>
      </c>
      <c r="D80" s="267"/>
      <c r="E80" s="267"/>
      <c r="F80" s="267"/>
      <c r="G80" s="267"/>
      <c r="H80" s="267"/>
      <c r="I80" s="268"/>
      <c r="J80" s="140"/>
      <c r="K80" s="346" t="str">
        <f>C80</f>
        <v>C.4 Output 4: XXXXXX</v>
      </c>
      <c r="L80" s="347"/>
      <c r="M80" s="347"/>
      <c r="N80" s="347"/>
      <c r="O80" s="347"/>
      <c r="P80" s="347"/>
      <c r="Q80" s="347"/>
      <c r="R80" s="348"/>
      <c r="T80" s="346" t="str">
        <f>K80</f>
        <v>C.4 Output 4: XXXXXX</v>
      </c>
      <c r="U80" s="347"/>
      <c r="V80" s="347"/>
      <c r="W80" s="347"/>
      <c r="X80" s="347"/>
      <c r="Y80" s="347"/>
      <c r="Z80" s="347"/>
      <c r="AA80" s="348"/>
      <c r="AC80" s="346">
        <f>U80</f>
        <v>0</v>
      </c>
      <c r="AD80" s="347"/>
      <c r="AE80" s="347"/>
      <c r="AF80" s="347"/>
      <c r="AG80" s="347"/>
      <c r="AH80" s="347"/>
      <c r="AI80" s="347"/>
      <c r="AJ80" s="348"/>
    </row>
    <row r="81" spans="2:36" ht="15">
      <c r="B81" s="266" t="s">
        <v>237</v>
      </c>
      <c r="C81" s="231" t="s">
        <v>238</v>
      </c>
      <c r="D81" s="227" t="s">
        <v>157</v>
      </c>
      <c r="E81" s="227">
        <v>2</v>
      </c>
      <c r="F81" s="230">
        <v>1000</v>
      </c>
      <c r="G81" s="227">
        <v>10</v>
      </c>
      <c r="H81" s="229">
        <v>0.3</v>
      </c>
      <c r="I81" s="159">
        <f t="shared" ref="I81:I92" si="58">E81*F81*G81*H81</f>
        <v>6000</v>
      </c>
      <c r="J81" s="142"/>
      <c r="K81" s="93">
        <f>SUMIFS('Transaction List - Int Report 1'!$M$10:$M$115,'Transaction List - Int Report 1'!$D$10:$D$115,'Budget &amp; Fin Report'!K$9,'Transaction List - Int Report 1'!$B$10:$B$115,'Budget &amp; Fin Report'!$B81)</f>
        <v>0</v>
      </c>
      <c r="L81" s="94">
        <f>SUMIFS('Transaction List - Int Report 1'!$M$10:$M$115,'Transaction List - Int Report 1'!$D$10:$D$115,'Budget &amp; Fin Report'!L$9,'Transaction List - Int Report 1'!$B$10:$B$115,'Budget &amp; Fin Report'!$B81)</f>
        <v>800</v>
      </c>
      <c r="M81" s="149">
        <f>SUMIFS('Transaction List - Int Report 1'!$M$10:$M$115,'Transaction List - Int Report 1'!$D$10:$D$115,'Budget &amp; Fin Report'!M$9,'Transaction List - Int Report 1'!$B$10:$B$115,'Budget &amp; Fin Report'!$B81)</f>
        <v>0</v>
      </c>
      <c r="N81" s="149">
        <f>SUMIFS('Transaction List - Int Report 1'!$M$10:$M$115,'Transaction List - Int Report 1'!$D$10:$D$115,'Budget &amp; Fin Report'!N$9,'Transaction List - Int Report 1'!$B$10:$B$115,'Budget &amp; Fin Report'!$B81)</f>
        <v>0</v>
      </c>
      <c r="O81" s="149">
        <f>SUMIFS('Transaction List - Int Report 1'!$M$10:$M$115,'Transaction List - Int Report 1'!$D$10:$D$115,'Budget &amp; Fin Report'!O$9,'Transaction List - Int Report 1'!$B$10:$B$115,'Budget &amp; Fin Report'!$B81)</f>
        <v>0</v>
      </c>
      <c r="P81" s="94">
        <f>SUMIFS('Transaction List - Int Report 1'!$M$10:$M$115,'Transaction List - Int Report 1'!$D$10:$D$115,'Budget &amp; Fin Report'!P$9,'Transaction List - Int Report 1'!$B$10:$B$115,'Budget &amp; Fin Report'!$B81)</f>
        <v>0</v>
      </c>
      <c r="Q81" s="94">
        <f>SUM(K81:P81)</f>
        <v>800</v>
      </c>
      <c r="R81" s="193">
        <f t="shared" si="46"/>
        <v>0.13333333333333333</v>
      </c>
      <c r="T81" s="93">
        <f>SUMIFS('Transaction List - Int Report 2'!$M$10:$M$115,'Transaction List - Int Report 2'!$D$10:$D$115,'Budget &amp; Fin Report'!T$9,'Transaction List - Int Report 2'!$B$10:$B$115,'Budget &amp; Fin Report'!$B81)</f>
        <v>0</v>
      </c>
      <c r="U81" s="94">
        <f>SUMIFS('Transaction List - Int Report 2'!$M$10:$M$115,'Transaction List - Int Report 2'!$D$10:$D$115,'Budget &amp; Fin Report'!U$9,'Transaction List - Int Report 2'!$B$10:$B$115,'Budget &amp; Fin Report'!$B81)</f>
        <v>0</v>
      </c>
      <c r="V81" s="149">
        <f>SUMIFS('Transaction List - Int Report 2'!$M$10:$M$115,'Transaction List - Int Report 2'!$D$10:$D$115,'Budget &amp; Fin Report'!V$9,'Transaction List - Int Report 2'!$B$10:$B$115,'Budget &amp; Fin Report'!$B81)</f>
        <v>0</v>
      </c>
      <c r="W81" s="149">
        <f>SUMIFS('Transaction List - Int Report 2'!$M$10:$M$115,'Transaction List - Int Report 2'!$D$10:$D$115,'Budget &amp; Fin Report'!W$9,'Transaction List - Int Report 2'!$B$10:$B$115,'Budget &amp; Fin Report'!$B81)</f>
        <v>800</v>
      </c>
      <c r="X81" s="149">
        <f>SUMIFS('Transaction List - Int Report 2'!$M$10:$M$115,'Transaction List - Int Report 2'!$D$10:$D$115,'Budget &amp; Fin Report'!X$9,'Transaction List - Int Report 2'!$B$10:$B$115,'Budget &amp; Fin Report'!$B81)</f>
        <v>0</v>
      </c>
      <c r="Y81" s="94">
        <f>SUMIFS('Transaction List - Int Report 2'!$M$10:$M$115,'Transaction List - Int Report 2'!$D$10:$D$115,'Budget &amp; Fin Report'!Y$9,'Transaction List - Int Report 2'!$B$10:$B$115,'Budget &amp; Fin Report'!$B81)</f>
        <v>0</v>
      </c>
      <c r="Z81" s="94">
        <f>SUM(T81:Y81)</f>
        <v>800</v>
      </c>
      <c r="AA81" s="194">
        <f>Z81/I81</f>
        <v>0.13333333333333333</v>
      </c>
      <c r="AC81" s="93">
        <f>SUMIFS('Transaction List - Final Report'!$M$10:$M$115,'Transaction List - Final Report'!$D$10:$D$115,'Budget &amp; Fin Report'!AC$9,'Transaction List - Final Report'!$B$10:$B$115,'Budget &amp; Fin Report'!$B81)</f>
        <v>0</v>
      </c>
      <c r="AD81" s="94">
        <f>SUMIFS('Transaction List - Final Report'!$M$10:$M$115,'Transaction List - Final Report'!$D$10:$D$115,'Budget &amp; Fin Report'!AD$9,'Transaction List - Final Report'!$B$10:$B$115,'Budget &amp; Fin Report'!$B81)</f>
        <v>0</v>
      </c>
      <c r="AE81" s="149">
        <f>SUMIFS('Transaction List - Final Report'!$M$10:$M$115,'Transaction List - Final Report'!$D$10:$D$115,'Budget &amp; Fin Report'!AE$9,'Transaction List - Final Report'!$B$10:$B$115,'Budget &amp; Fin Report'!$B81)</f>
        <v>0</v>
      </c>
      <c r="AF81" s="149">
        <f>SUMIFS('Transaction List - Final Report'!$M$10:$M$115,'Transaction List - Final Report'!$D$10:$D$115,'Budget &amp; Fin Report'!AF$9,'Transaction List - Final Report'!$B$10:$B$115,'Budget &amp; Fin Report'!$B81)</f>
        <v>0</v>
      </c>
      <c r="AG81" s="149">
        <f>SUMIFS('Transaction List - Final Report'!$M$10:$M$115,'Transaction List - Final Report'!$D$10:$D$115,'Budget &amp; Fin Report'!AG$9,'Transaction List - Final Report'!$B$10:$B$115,'Budget &amp; Fin Report'!$B81)</f>
        <v>0</v>
      </c>
      <c r="AH81" s="94">
        <f>SUMIFS('Transaction List - Final Report'!$M$10:$M$115,'Transaction List - Final Report'!$D$10:$D$115,'Budget &amp; Fin Report'!AH$9,'Transaction List - Final Report'!$B$10:$B$115,'Budget &amp; Fin Report'!$B81)</f>
        <v>800</v>
      </c>
      <c r="AI81" s="94">
        <f>SUM(AC81:AH81)</f>
        <v>800</v>
      </c>
      <c r="AJ81" s="192">
        <f>AI81/I81</f>
        <v>0.13333333333333333</v>
      </c>
    </row>
    <row r="82" spans="2:36" ht="15">
      <c r="B82" s="225" t="s">
        <v>239</v>
      </c>
      <c r="C82" s="226"/>
      <c r="D82" s="227"/>
      <c r="E82" s="227"/>
      <c r="F82" s="230"/>
      <c r="G82" s="227"/>
      <c r="H82" s="229"/>
      <c r="I82" s="159">
        <f t="shared" si="58"/>
        <v>0</v>
      </c>
      <c r="J82" s="142"/>
      <c r="K82" s="93">
        <f>SUMIFS('Transaction List - Int Report 1'!$M$10:$M$115,'Transaction List - Int Report 1'!$D$10:$D$115,'Budget &amp; Fin Report'!K$9,'Transaction List - Int Report 1'!$B$10:$B$115,'Budget &amp; Fin Report'!$B82)</f>
        <v>0</v>
      </c>
      <c r="L82" s="94">
        <f>SUMIFS('Transaction List - Int Report 1'!$M$10:$M$115,'Transaction List - Int Report 1'!$D$10:$D$115,'Budget &amp; Fin Report'!L$9,'Transaction List - Int Report 1'!$B$10:$B$115,'Budget &amp; Fin Report'!$B82)</f>
        <v>0</v>
      </c>
      <c r="M82" s="149">
        <f>SUMIFS('Transaction List - Int Report 1'!$M$10:$M$115,'Transaction List - Int Report 1'!$D$10:$D$115,'Budget &amp; Fin Report'!M$9,'Transaction List - Int Report 1'!$B$10:$B$115,'Budget &amp; Fin Report'!$B82)</f>
        <v>0</v>
      </c>
      <c r="N82" s="149">
        <f>SUMIFS('Transaction List - Int Report 1'!$M$10:$M$115,'Transaction List - Int Report 1'!$D$10:$D$115,'Budget &amp; Fin Report'!N$9,'Transaction List - Int Report 1'!$B$10:$B$115,'Budget &amp; Fin Report'!$B82)</f>
        <v>0</v>
      </c>
      <c r="O82" s="149">
        <f>SUMIFS('Transaction List - Int Report 1'!$M$10:$M$115,'Transaction List - Int Report 1'!$D$10:$D$115,'Budget &amp; Fin Report'!O$9,'Transaction List - Int Report 1'!$B$10:$B$115,'Budget &amp; Fin Report'!$B82)</f>
        <v>0</v>
      </c>
      <c r="P82" s="94">
        <f>SUMIFS('Transaction List - Int Report 1'!$M$10:$M$115,'Transaction List - Int Report 1'!$D$10:$D$115,'Budget &amp; Fin Report'!P$9,'Transaction List - Int Report 1'!$B$10:$B$115,'Budget &amp; Fin Report'!$B82)</f>
        <v>0</v>
      </c>
      <c r="Q82" s="94">
        <f t="shared" ref="Q82:Q88" si="59">SUM(K82:P82)</f>
        <v>0</v>
      </c>
      <c r="R82" s="193" t="e">
        <f t="shared" si="46"/>
        <v>#DIV/0!</v>
      </c>
      <c r="T82" s="93">
        <f>SUMIFS('Transaction List - Int Report 2'!$M$10:$M$115,'Transaction List - Int Report 2'!$D$10:$D$115,'Budget &amp; Fin Report'!T$9,'Transaction List - Int Report 2'!$B$10:$B$115,'Budget &amp; Fin Report'!$B82)</f>
        <v>0</v>
      </c>
      <c r="U82" s="94">
        <f>SUMIFS('Transaction List - Int Report 2'!$M$10:$M$115,'Transaction List - Int Report 2'!$D$10:$D$115,'Budget &amp; Fin Report'!U$9,'Transaction List - Int Report 2'!$B$10:$B$115,'Budget &amp; Fin Report'!$B82)</f>
        <v>0</v>
      </c>
      <c r="V82" s="149">
        <f>SUMIFS('Transaction List - Int Report 2'!$M$10:$M$115,'Transaction List - Int Report 2'!$D$10:$D$115,'Budget &amp; Fin Report'!V$9,'Transaction List - Int Report 2'!$B$10:$B$115,'Budget &amp; Fin Report'!$B82)</f>
        <v>0</v>
      </c>
      <c r="W82" s="149">
        <f>SUMIFS('Transaction List - Int Report 2'!$M$10:$M$115,'Transaction List - Int Report 2'!$D$10:$D$115,'Budget &amp; Fin Report'!W$9,'Transaction List - Int Report 2'!$B$10:$B$115,'Budget &amp; Fin Report'!$B82)</f>
        <v>0</v>
      </c>
      <c r="X82" s="149">
        <f>SUMIFS('Transaction List - Int Report 2'!$M$10:$M$115,'Transaction List - Int Report 2'!$D$10:$D$115,'Budget &amp; Fin Report'!X$9,'Transaction List - Int Report 2'!$B$10:$B$115,'Budget &amp; Fin Report'!$B82)</f>
        <v>0</v>
      </c>
      <c r="Y82" s="94">
        <f>SUMIFS('Transaction List - Int Report 2'!$M$10:$M$115,'Transaction List - Int Report 2'!$D$10:$D$115,'Budget &amp; Fin Report'!Y$9,'Transaction List - Int Report 2'!$B$10:$B$115,'Budget &amp; Fin Report'!$B82)</f>
        <v>0</v>
      </c>
      <c r="Z82" s="94">
        <f t="shared" ref="Z82:Z88" si="60">SUM(T82:Y82)</f>
        <v>0</v>
      </c>
      <c r="AA82" s="194" t="e">
        <f t="shared" ref="AA82:AA92" si="61">Z82/I82</f>
        <v>#DIV/0!</v>
      </c>
      <c r="AC82" s="93">
        <f>SUMIFS('Transaction List - Final Report'!$M$10:$M$115,'Transaction List - Final Report'!$D$10:$D$115,'Budget &amp; Fin Report'!AC$9,'Transaction List - Final Report'!$B$10:$B$115,'Budget &amp; Fin Report'!$B82)</f>
        <v>0</v>
      </c>
      <c r="AD82" s="94">
        <f>SUMIFS('Transaction List - Final Report'!$M$10:$M$115,'Transaction List - Final Report'!$D$10:$D$115,'Budget &amp; Fin Report'!AD$9,'Transaction List - Final Report'!$B$10:$B$115,'Budget &amp; Fin Report'!$B82)</f>
        <v>0</v>
      </c>
      <c r="AE82" s="149">
        <f>SUMIFS('Transaction List - Final Report'!$M$10:$M$115,'Transaction List - Final Report'!$D$10:$D$115,'Budget &amp; Fin Report'!AE$9,'Transaction List - Final Report'!$B$10:$B$115,'Budget &amp; Fin Report'!$B82)</f>
        <v>0</v>
      </c>
      <c r="AF82" s="149">
        <f>SUMIFS('Transaction List - Final Report'!$M$10:$M$115,'Transaction List - Final Report'!$D$10:$D$115,'Budget &amp; Fin Report'!AF$9,'Transaction List - Final Report'!$B$10:$B$115,'Budget &amp; Fin Report'!$B82)</f>
        <v>0</v>
      </c>
      <c r="AG82" s="149">
        <f>SUMIFS('Transaction List - Final Report'!$M$10:$M$115,'Transaction List - Final Report'!$D$10:$D$115,'Budget &amp; Fin Report'!AG$9,'Transaction List - Final Report'!$B$10:$B$115,'Budget &amp; Fin Report'!$B82)</f>
        <v>0</v>
      </c>
      <c r="AH82" s="94">
        <f>SUMIFS('Transaction List - Final Report'!$M$10:$M$115,'Transaction List - Final Report'!$D$10:$D$115,'Budget &amp; Fin Report'!AH$9,'Transaction List - Final Report'!$B$10:$B$115,'Budget &amp; Fin Report'!$B82)</f>
        <v>0</v>
      </c>
      <c r="AI82" s="94">
        <f t="shared" ref="AI82:AI92" si="62">SUM(AC82:AH82)</f>
        <v>0</v>
      </c>
      <c r="AJ82" s="192" t="e">
        <f t="shared" ref="AJ82:AJ93" si="63">AI82/I82</f>
        <v>#DIV/0!</v>
      </c>
    </row>
    <row r="83" spans="2:36" ht="15">
      <c r="B83" s="225" t="s">
        <v>240</v>
      </c>
      <c r="C83" s="226"/>
      <c r="D83" s="227"/>
      <c r="E83" s="227"/>
      <c r="F83" s="230"/>
      <c r="G83" s="227"/>
      <c r="H83" s="229"/>
      <c r="I83" s="158">
        <f>E83*F83*G83*H83</f>
        <v>0</v>
      </c>
      <c r="J83" s="142"/>
      <c r="K83" s="93">
        <f>SUMIFS('Transaction List - Int Report 1'!$M$10:$M$115,'Transaction List - Int Report 1'!$D$10:$D$115,'Budget &amp; Fin Report'!K$9,'Transaction List - Int Report 1'!$B$10:$B$115,'Budget &amp; Fin Report'!$B83)</f>
        <v>0</v>
      </c>
      <c r="L83" s="94">
        <f>SUMIFS('Transaction List - Int Report 1'!$M$10:$M$115,'Transaction List - Int Report 1'!$D$10:$D$115,'Budget &amp; Fin Report'!L$9,'Transaction List - Int Report 1'!$B$10:$B$115,'Budget &amp; Fin Report'!$B83)</f>
        <v>0</v>
      </c>
      <c r="M83" s="149">
        <f>SUMIFS('Transaction List - Int Report 1'!$M$10:$M$115,'Transaction List - Int Report 1'!$D$10:$D$115,'Budget &amp; Fin Report'!M$9,'Transaction List - Int Report 1'!$B$10:$B$115,'Budget &amp; Fin Report'!$B83)</f>
        <v>0</v>
      </c>
      <c r="N83" s="149">
        <f>SUMIFS('Transaction List - Int Report 1'!$M$10:$M$115,'Transaction List - Int Report 1'!$D$10:$D$115,'Budget &amp; Fin Report'!N$9,'Transaction List - Int Report 1'!$B$10:$B$115,'Budget &amp; Fin Report'!$B83)</f>
        <v>0</v>
      </c>
      <c r="O83" s="149">
        <f>SUMIFS('Transaction List - Int Report 1'!$M$10:$M$115,'Transaction List - Int Report 1'!$D$10:$D$115,'Budget &amp; Fin Report'!O$9,'Transaction List - Int Report 1'!$B$10:$B$115,'Budget &amp; Fin Report'!$B83)</f>
        <v>0</v>
      </c>
      <c r="P83" s="94">
        <f>SUMIFS('Transaction List - Int Report 1'!$M$10:$M$115,'Transaction List - Int Report 1'!$D$10:$D$115,'Budget &amp; Fin Report'!P$9,'Transaction List - Int Report 1'!$B$10:$B$115,'Budget &amp; Fin Report'!$B83)</f>
        <v>0</v>
      </c>
      <c r="Q83" s="94">
        <f t="shared" si="59"/>
        <v>0</v>
      </c>
      <c r="R83" s="193" t="e">
        <f t="shared" si="46"/>
        <v>#DIV/0!</v>
      </c>
      <c r="T83" s="93">
        <f>SUMIFS('Transaction List - Int Report 2'!$M$10:$M$115,'Transaction List - Int Report 2'!$D$10:$D$115,'Budget &amp; Fin Report'!T$9,'Transaction List - Int Report 2'!$B$10:$B$115,'Budget &amp; Fin Report'!$B83)</f>
        <v>0</v>
      </c>
      <c r="U83" s="94">
        <f>SUMIFS('Transaction List - Int Report 2'!$M$10:$M$115,'Transaction List - Int Report 2'!$D$10:$D$115,'Budget &amp; Fin Report'!U$9,'Transaction List - Int Report 2'!$B$10:$B$115,'Budget &amp; Fin Report'!$B83)</f>
        <v>0</v>
      </c>
      <c r="V83" s="149">
        <f>SUMIFS('Transaction List - Int Report 2'!$M$10:$M$115,'Transaction List - Int Report 2'!$D$10:$D$115,'Budget &amp; Fin Report'!V$9,'Transaction List - Int Report 2'!$B$10:$B$115,'Budget &amp; Fin Report'!$B83)</f>
        <v>0</v>
      </c>
      <c r="W83" s="149">
        <f>SUMIFS('Transaction List - Int Report 2'!$M$10:$M$115,'Transaction List - Int Report 2'!$D$10:$D$115,'Budget &amp; Fin Report'!W$9,'Transaction List - Int Report 2'!$B$10:$B$115,'Budget &amp; Fin Report'!$B83)</f>
        <v>0</v>
      </c>
      <c r="X83" s="149">
        <f>SUMIFS('Transaction List - Int Report 2'!$M$10:$M$115,'Transaction List - Int Report 2'!$D$10:$D$115,'Budget &amp; Fin Report'!X$9,'Transaction List - Int Report 2'!$B$10:$B$115,'Budget &amp; Fin Report'!$B83)</f>
        <v>0</v>
      </c>
      <c r="Y83" s="94">
        <f>SUMIFS('Transaction List - Int Report 2'!$M$10:$M$115,'Transaction List - Int Report 2'!$D$10:$D$115,'Budget &amp; Fin Report'!Y$9,'Transaction List - Int Report 2'!$B$10:$B$115,'Budget &amp; Fin Report'!$B83)</f>
        <v>0</v>
      </c>
      <c r="Z83" s="94">
        <f t="shared" si="60"/>
        <v>0</v>
      </c>
      <c r="AA83" s="194" t="e">
        <f t="shared" si="61"/>
        <v>#DIV/0!</v>
      </c>
      <c r="AC83" s="93">
        <f>SUMIFS('Transaction List - Final Report'!$M$10:$M$115,'Transaction List - Final Report'!$D$10:$D$115,'Budget &amp; Fin Report'!AC$9,'Transaction List - Final Report'!$B$10:$B$115,'Budget &amp; Fin Report'!$B83)</f>
        <v>0</v>
      </c>
      <c r="AD83" s="94">
        <f>SUMIFS('Transaction List - Final Report'!$M$10:$M$115,'Transaction List - Final Report'!$D$10:$D$115,'Budget &amp; Fin Report'!AD$9,'Transaction List - Final Report'!$B$10:$B$115,'Budget &amp; Fin Report'!$B83)</f>
        <v>0</v>
      </c>
      <c r="AE83" s="149">
        <f>SUMIFS('Transaction List - Final Report'!$M$10:$M$115,'Transaction List - Final Report'!$D$10:$D$115,'Budget &amp; Fin Report'!AE$9,'Transaction List - Final Report'!$B$10:$B$115,'Budget &amp; Fin Report'!$B83)</f>
        <v>0</v>
      </c>
      <c r="AF83" s="149">
        <f>SUMIFS('Transaction List - Final Report'!$M$10:$M$115,'Transaction List - Final Report'!$D$10:$D$115,'Budget &amp; Fin Report'!AF$9,'Transaction List - Final Report'!$B$10:$B$115,'Budget &amp; Fin Report'!$B83)</f>
        <v>0</v>
      </c>
      <c r="AG83" s="149">
        <f>SUMIFS('Transaction List - Final Report'!$M$10:$M$115,'Transaction List - Final Report'!$D$10:$D$115,'Budget &amp; Fin Report'!AG$9,'Transaction List - Final Report'!$B$10:$B$115,'Budget &amp; Fin Report'!$B83)</f>
        <v>0</v>
      </c>
      <c r="AH83" s="94">
        <f>SUMIFS('Transaction List - Final Report'!$M$10:$M$115,'Transaction List - Final Report'!$D$10:$D$115,'Budget &amp; Fin Report'!AH$9,'Transaction List - Final Report'!$B$10:$B$115,'Budget &amp; Fin Report'!$B83)</f>
        <v>0</v>
      </c>
      <c r="AI83" s="94">
        <f t="shared" si="62"/>
        <v>0</v>
      </c>
      <c r="AJ83" s="192" t="e">
        <f t="shared" si="63"/>
        <v>#DIV/0!</v>
      </c>
    </row>
    <row r="84" spans="2:36" ht="15">
      <c r="B84" s="225" t="s">
        <v>241</v>
      </c>
      <c r="C84" s="226"/>
      <c r="D84" s="227"/>
      <c r="E84" s="227"/>
      <c r="F84" s="230"/>
      <c r="G84" s="227"/>
      <c r="H84" s="229"/>
      <c r="I84" s="159">
        <f t="shared" ref="I84:I85" si="64">E84*F84*G84*H84</f>
        <v>0</v>
      </c>
      <c r="J84" s="142"/>
      <c r="K84" s="93">
        <f>SUMIFS('Transaction List - Int Report 1'!$M$10:$M$115,'Transaction List - Int Report 1'!$D$10:$D$115,'Budget &amp; Fin Report'!K$9,'Transaction List - Int Report 1'!$B$10:$B$115,'Budget &amp; Fin Report'!$B84)</f>
        <v>0</v>
      </c>
      <c r="L84" s="94">
        <f>SUMIFS('Transaction List - Int Report 1'!$M$10:$M$115,'Transaction List - Int Report 1'!$D$10:$D$115,'Budget &amp; Fin Report'!L$9,'Transaction List - Int Report 1'!$B$10:$B$115,'Budget &amp; Fin Report'!$B84)</f>
        <v>0</v>
      </c>
      <c r="M84" s="149">
        <f>SUMIFS('Transaction List - Int Report 1'!$M$10:$M$115,'Transaction List - Int Report 1'!$D$10:$D$115,'Budget &amp; Fin Report'!M$9,'Transaction List - Int Report 1'!$B$10:$B$115,'Budget &amp; Fin Report'!$B84)</f>
        <v>0</v>
      </c>
      <c r="N84" s="149">
        <f>SUMIFS('Transaction List - Int Report 1'!$M$10:$M$115,'Transaction List - Int Report 1'!$D$10:$D$115,'Budget &amp; Fin Report'!N$9,'Transaction List - Int Report 1'!$B$10:$B$115,'Budget &amp; Fin Report'!$B84)</f>
        <v>0</v>
      </c>
      <c r="O84" s="149">
        <f>SUMIFS('Transaction List - Int Report 1'!$M$10:$M$115,'Transaction List - Int Report 1'!$D$10:$D$115,'Budget &amp; Fin Report'!O$9,'Transaction List - Int Report 1'!$B$10:$B$115,'Budget &amp; Fin Report'!$B84)</f>
        <v>0</v>
      </c>
      <c r="P84" s="94">
        <f>SUMIFS('Transaction List - Int Report 1'!$M$10:$M$115,'Transaction List - Int Report 1'!$D$10:$D$115,'Budget &amp; Fin Report'!P$9,'Transaction List - Int Report 1'!$B$10:$B$115,'Budget &amp; Fin Report'!$B84)</f>
        <v>0</v>
      </c>
      <c r="Q84" s="94">
        <f t="shared" si="59"/>
        <v>0</v>
      </c>
      <c r="R84" s="193" t="e">
        <f t="shared" si="46"/>
        <v>#DIV/0!</v>
      </c>
      <c r="T84" s="93">
        <f>SUMIFS('Transaction List - Int Report 2'!$M$10:$M$115,'Transaction List - Int Report 2'!$D$10:$D$115,'Budget &amp; Fin Report'!T$9,'Transaction List - Int Report 2'!$B$10:$B$115,'Budget &amp; Fin Report'!$B84)</f>
        <v>0</v>
      </c>
      <c r="U84" s="94">
        <f>SUMIFS('Transaction List - Int Report 2'!$M$10:$M$115,'Transaction List - Int Report 2'!$D$10:$D$115,'Budget &amp; Fin Report'!U$9,'Transaction List - Int Report 2'!$B$10:$B$115,'Budget &amp; Fin Report'!$B84)</f>
        <v>0</v>
      </c>
      <c r="V84" s="149">
        <f>SUMIFS('Transaction List - Int Report 2'!$M$10:$M$115,'Transaction List - Int Report 2'!$D$10:$D$115,'Budget &amp; Fin Report'!V$9,'Transaction List - Int Report 2'!$B$10:$B$115,'Budget &amp; Fin Report'!$B84)</f>
        <v>0</v>
      </c>
      <c r="W84" s="149">
        <f>SUMIFS('Transaction List - Int Report 2'!$M$10:$M$115,'Transaction List - Int Report 2'!$D$10:$D$115,'Budget &amp; Fin Report'!W$9,'Transaction List - Int Report 2'!$B$10:$B$115,'Budget &amp; Fin Report'!$B84)</f>
        <v>0</v>
      </c>
      <c r="X84" s="149">
        <f>SUMIFS('Transaction List - Int Report 2'!$M$10:$M$115,'Transaction List - Int Report 2'!$D$10:$D$115,'Budget &amp; Fin Report'!X$9,'Transaction List - Int Report 2'!$B$10:$B$115,'Budget &amp; Fin Report'!$B84)</f>
        <v>0</v>
      </c>
      <c r="Y84" s="94">
        <f>SUMIFS('Transaction List - Int Report 2'!$M$10:$M$115,'Transaction List - Int Report 2'!$D$10:$D$115,'Budget &amp; Fin Report'!Y$9,'Transaction List - Int Report 2'!$B$10:$B$115,'Budget &amp; Fin Report'!$B84)</f>
        <v>0</v>
      </c>
      <c r="Z84" s="94">
        <f t="shared" si="60"/>
        <v>0</v>
      </c>
      <c r="AA84" s="194" t="e">
        <f t="shared" si="61"/>
        <v>#DIV/0!</v>
      </c>
      <c r="AC84" s="93">
        <f>SUMIFS('Transaction List - Final Report'!$M$10:$M$115,'Transaction List - Final Report'!$D$10:$D$115,'Budget &amp; Fin Report'!AC$9,'Transaction List - Final Report'!$B$10:$B$115,'Budget &amp; Fin Report'!$B84)</f>
        <v>0</v>
      </c>
      <c r="AD84" s="94">
        <f>SUMIFS('Transaction List - Final Report'!$M$10:$M$115,'Transaction List - Final Report'!$D$10:$D$115,'Budget &amp; Fin Report'!AD$9,'Transaction List - Final Report'!$B$10:$B$115,'Budget &amp; Fin Report'!$B84)</f>
        <v>0</v>
      </c>
      <c r="AE84" s="149">
        <f>SUMIFS('Transaction List - Final Report'!$M$10:$M$115,'Transaction List - Final Report'!$D$10:$D$115,'Budget &amp; Fin Report'!AE$9,'Transaction List - Final Report'!$B$10:$B$115,'Budget &amp; Fin Report'!$B84)</f>
        <v>0</v>
      </c>
      <c r="AF84" s="149">
        <f>SUMIFS('Transaction List - Final Report'!$M$10:$M$115,'Transaction List - Final Report'!$D$10:$D$115,'Budget &amp; Fin Report'!AF$9,'Transaction List - Final Report'!$B$10:$B$115,'Budget &amp; Fin Report'!$B84)</f>
        <v>0</v>
      </c>
      <c r="AG84" s="149">
        <f>SUMIFS('Transaction List - Final Report'!$M$10:$M$115,'Transaction List - Final Report'!$D$10:$D$115,'Budget &amp; Fin Report'!AG$9,'Transaction List - Final Report'!$B$10:$B$115,'Budget &amp; Fin Report'!$B84)</f>
        <v>0</v>
      </c>
      <c r="AH84" s="94">
        <f>SUMIFS('Transaction List - Final Report'!$M$10:$M$115,'Transaction List - Final Report'!$D$10:$D$115,'Budget &amp; Fin Report'!AH$9,'Transaction List - Final Report'!$B$10:$B$115,'Budget &amp; Fin Report'!$B84)</f>
        <v>0</v>
      </c>
      <c r="AI84" s="94">
        <f t="shared" si="62"/>
        <v>0</v>
      </c>
      <c r="AJ84" s="194" t="e">
        <f t="shared" si="63"/>
        <v>#DIV/0!</v>
      </c>
    </row>
    <row r="85" spans="2:36" ht="15">
      <c r="B85" s="225" t="s">
        <v>242</v>
      </c>
      <c r="C85" s="226"/>
      <c r="D85" s="227"/>
      <c r="E85" s="227"/>
      <c r="F85" s="230"/>
      <c r="G85" s="227"/>
      <c r="H85" s="229"/>
      <c r="I85" s="159">
        <f t="shared" si="64"/>
        <v>0</v>
      </c>
      <c r="J85" s="142"/>
      <c r="K85" s="93">
        <f>SUMIFS('Transaction List - Int Report 1'!$M$10:$M$115,'Transaction List - Int Report 1'!$D$10:$D$115,'Budget &amp; Fin Report'!K$9,'Transaction List - Int Report 1'!$B$10:$B$115,'Budget &amp; Fin Report'!$B85)</f>
        <v>0</v>
      </c>
      <c r="L85" s="94">
        <f>SUMIFS('Transaction List - Int Report 1'!$M$10:$M$115,'Transaction List - Int Report 1'!$D$10:$D$115,'Budget &amp; Fin Report'!L$9,'Transaction List - Int Report 1'!$B$10:$B$115,'Budget &amp; Fin Report'!$B85)</f>
        <v>0</v>
      </c>
      <c r="M85" s="149">
        <f>SUMIFS('Transaction List - Int Report 1'!$M$10:$M$115,'Transaction List - Int Report 1'!$D$10:$D$115,'Budget &amp; Fin Report'!M$9,'Transaction List - Int Report 1'!$B$10:$B$115,'Budget &amp; Fin Report'!$B85)</f>
        <v>0</v>
      </c>
      <c r="N85" s="149">
        <f>SUMIFS('Transaction List - Int Report 1'!$M$10:$M$115,'Transaction List - Int Report 1'!$D$10:$D$115,'Budget &amp; Fin Report'!N$9,'Transaction List - Int Report 1'!$B$10:$B$115,'Budget &amp; Fin Report'!$B85)</f>
        <v>0</v>
      </c>
      <c r="O85" s="149">
        <f>SUMIFS('Transaction List - Int Report 1'!$M$10:$M$115,'Transaction List - Int Report 1'!$D$10:$D$115,'Budget &amp; Fin Report'!O$9,'Transaction List - Int Report 1'!$B$10:$B$115,'Budget &amp; Fin Report'!$B85)</f>
        <v>0</v>
      </c>
      <c r="P85" s="94">
        <f>SUMIFS('Transaction List - Int Report 1'!$M$10:$M$115,'Transaction List - Int Report 1'!$D$10:$D$115,'Budget &amp; Fin Report'!P$9,'Transaction List - Int Report 1'!$B$10:$B$115,'Budget &amp; Fin Report'!$B85)</f>
        <v>0</v>
      </c>
      <c r="Q85" s="94">
        <f t="shared" si="59"/>
        <v>0</v>
      </c>
      <c r="R85" s="193" t="e">
        <f t="shared" si="46"/>
        <v>#DIV/0!</v>
      </c>
      <c r="T85" s="93">
        <f>SUMIFS('Transaction List - Int Report 2'!$M$10:$M$115,'Transaction List - Int Report 2'!$D$10:$D$115,'Budget &amp; Fin Report'!T$9,'Transaction List - Int Report 2'!$B$10:$B$115,'Budget &amp; Fin Report'!$B85)</f>
        <v>0</v>
      </c>
      <c r="U85" s="94">
        <f>SUMIFS('Transaction List - Int Report 2'!$M$10:$M$115,'Transaction List - Int Report 2'!$D$10:$D$115,'Budget &amp; Fin Report'!U$9,'Transaction List - Int Report 2'!$B$10:$B$115,'Budget &amp; Fin Report'!$B85)</f>
        <v>0</v>
      </c>
      <c r="V85" s="149">
        <f>SUMIFS('Transaction List - Int Report 2'!$M$10:$M$115,'Transaction List - Int Report 2'!$D$10:$D$115,'Budget &amp; Fin Report'!V$9,'Transaction List - Int Report 2'!$B$10:$B$115,'Budget &amp; Fin Report'!$B85)</f>
        <v>0</v>
      </c>
      <c r="W85" s="149">
        <f>SUMIFS('Transaction List - Int Report 2'!$M$10:$M$115,'Transaction List - Int Report 2'!$D$10:$D$115,'Budget &amp; Fin Report'!W$9,'Transaction List - Int Report 2'!$B$10:$B$115,'Budget &amp; Fin Report'!$B85)</f>
        <v>0</v>
      </c>
      <c r="X85" s="149">
        <f>SUMIFS('Transaction List - Int Report 2'!$M$10:$M$115,'Transaction List - Int Report 2'!$D$10:$D$115,'Budget &amp; Fin Report'!X$9,'Transaction List - Int Report 2'!$B$10:$B$115,'Budget &amp; Fin Report'!$B85)</f>
        <v>0</v>
      </c>
      <c r="Y85" s="94">
        <f>SUMIFS('Transaction List - Int Report 2'!$M$10:$M$115,'Transaction List - Int Report 2'!$D$10:$D$115,'Budget &amp; Fin Report'!Y$9,'Transaction List - Int Report 2'!$B$10:$B$115,'Budget &amp; Fin Report'!$B85)</f>
        <v>0</v>
      </c>
      <c r="Z85" s="94">
        <f t="shared" si="60"/>
        <v>0</v>
      </c>
      <c r="AA85" s="194" t="e">
        <f t="shared" si="61"/>
        <v>#DIV/0!</v>
      </c>
      <c r="AC85" s="93">
        <f>SUMIFS('Transaction List - Final Report'!$M$10:$M$115,'Transaction List - Final Report'!$D$10:$D$115,'Budget &amp; Fin Report'!AC$9,'Transaction List - Final Report'!$B$10:$B$115,'Budget &amp; Fin Report'!$B85)</f>
        <v>0</v>
      </c>
      <c r="AD85" s="94">
        <f>SUMIFS('Transaction List - Final Report'!$M$10:$M$115,'Transaction List - Final Report'!$D$10:$D$115,'Budget &amp; Fin Report'!AD$9,'Transaction List - Final Report'!$B$10:$B$115,'Budget &amp; Fin Report'!$B85)</f>
        <v>0</v>
      </c>
      <c r="AE85" s="149">
        <f>SUMIFS('Transaction List - Final Report'!$M$10:$M$115,'Transaction List - Final Report'!$D$10:$D$115,'Budget &amp; Fin Report'!AE$9,'Transaction List - Final Report'!$B$10:$B$115,'Budget &amp; Fin Report'!$B85)</f>
        <v>0</v>
      </c>
      <c r="AF85" s="149">
        <f>SUMIFS('Transaction List - Final Report'!$M$10:$M$115,'Transaction List - Final Report'!$D$10:$D$115,'Budget &amp; Fin Report'!AF$9,'Transaction List - Final Report'!$B$10:$B$115,'Budget &amp; Fin Report'!$B85)</f>
        <v>0</v>
      </c>
      <c r="AG85" s="149">
        <f>SUMIFS('Transaction List - Final Report'!$M$10:$M$115,'Transaction List - Final Report'!$D$10:$D$115,'Budget &amp; Fin Report'!AG$9,'Transaction List - Final Report'!$B$10:$B$115,'Budget &amp; Fin Report'!$B85)</f>
        <v>0</v>
      </c>
      <c r="AH85" s="94">
        <f>SUMIFS('Transaction List - Final Report'!$M$10:$M$115,'Transaction List - Final Report'!$D$10:$D$115,'Budget &amp; Fin Report'!AH$9,'Transaction List - Final Report'!$B$10:$B$115,'Budget &amp; Fin Report'!$B85)</f>
        <v>0</v>
      </c>
      <c r="AI85" s="94">
        <f t="shared" si="62"/>
        <v>0</v>
      </c>
      <c r="AJ85" s="194" t="e">
        <f t="shared" si="63"/>
        <v>#DIV/0!</v>
      </c>
    </row>
    <row r="86" spans="2:36" ht="15">
      <c r="B86" s="225" t="s">
        <v>243</v>
      </c>
      <c r="C86" s="226"/>
      <c r="D86" s="227"/>
      <c r="E86" s="227"/>
      <c r="F86" s="230"/>
      <c r="G86" s="227"/>
      <c r="H86" s="229"/>
      <c r="I86" s="158">
        <f>E86*F86*G86*H86</f>
        <v>0</v>
      </c>
      <c r="J86" s="142"/>
      <c r="K86" s="93">
        <f>SUMIFS('Transaction List - Int Report 1'!$M$10:$M$115,'Transaction List - Int Report 1'!$D$10:$D$115,'Budget &amp; Fin Report'!K$9,'Transaction List - Int Report 1'!$B$10:$B$115,'Budget &amp; Fin Report'!$B86)</f>
        <v>0</v>
      </c>
      <c r="L86" s="94">
        <f>SUMIFS('Transaction List - Int Report 1'!$M$10:$M$115,'Transaction List - Int Report 1'!$D$10:$D$115,'Budget &amp; Fin Report'!L$9,'Transaction List - Int Report 1'!$B$10:$B$115,'Budget &amp; Fin Report'!$B86)</f>
        <v>0</v>
      </c>
      <c r="M86" s="149">
        <f>SUMIFS('Transaction List - Int Report 1'!$M$10:$M$115,'Transaction List - Int Report 1'!$D$10:$D$115,'Budget &amp; Fin Report'!M$9,'Transaction List - Int Report 1'!$B$10:$B$115,'Budget &amp; Fin Report'!$B86)</f>
        <v>0</v>
      </c>
      <c r="N86" s="149">
        <f>SUMIFS('Transaction List - Int Report 1'!$M$10:$M$115,'Transaction List - Int Report 1'!$D$10:$D$115,'Budget &amp; Fin Report'!N$9,'Transaction List - Int Report 1'!$B$10:$B$115,'Budget &amp; Fin Report'!$B86)</f>
        <v>0</v>
      </c>
      <c r="O86" s="149">
        <f>SUMIFS('Transaction List - Int Report 1'!$M$10:$M$115,'Transaction List - Int Report 1'!$D$10:$D$115,'Budget &amp; Fin Report'!O$9,'Transaction List - Int Report 1'!$B$10:$B$115,'Budget &amp; Fin Report'!$B86)</f>
        <v>0</v>
      </c>
      <c r="P86" s="94">
        <f>SUMIFS('Transaction List - Int Report 1'!$M$10:$M$115,'Transaction List - Int Report 1'!$D$10:$D$115,'Budget &amp; Fin Report'!P$9,'Transaction List - Int Report 1'!$B$10:$B$115,'Budget &amp; Fin Report'!$B86)</f>
        <v>0</v>
      </c>
      <c r="Q86" s="94">
        <f t="shared" si="59"/>
        <v>0</v>
      </c>
      <c r="R86" s="193" t="e">
        <f t="shared" si="46"/>
        <v>#DIV/0!</v>
      </c>
      <c r="T86" s="93">
        <f>SUMIFS('Transaction List - Int Report 2'!$M$10:$M$115,'Transaction List - Int Report 2'!$D$10:$D$115,'Budget &amp; Fin Report'!T$9,'Transaction List - Int Report 2'!$B$10:$B$115,'Budget &amp; Fin Report'!$B86)</f>
        <v>0</v>
      </c>
      <c r="U86" s="94">
        <f>SUMIFS('Transaction List - Int Report 2'!$M$10:$M$115,'Transaction List - Int Report 2'!$D$10:$D$115,'Budget &amp; Fin Report'!U$9,'Transaction List - Int Report 2'!$B$10:$B$115,'Budget &amp; Fin Report'!$B86)</f>
        <v>0</v>
      </c>
      <c r="V86" s="149">
        <f>SUMIFS('Transaction List - Int Report 2'!$M$10:$M$115,'Transaction List - Int Report 2'!$D$10:$D$115,'Budget &amp; Fin Report'!V$9,'Transaction List - Int Report 2'!$B$10:$B$115,'Budget &amp; Fin Report'!$B86)</f>
        <v>0</v>
      </c>
      <c r="W86" s="149">
        <f>SUMIFS('Transaction List - Int Report 2'!$M$10:$M$115,'Transaction List - Int Report 2'!$D$10:$D$115,'Budget &amp; Fin Report'!W$9,'Transaction List - Int Report 2'!$B$10:$B$115,'Budget &amp; Fin Report'!$B86)</f>
        <v>0</v>
      </c>
      <c r="X86" s="149">
        <f>SUMIFS('Transaction List - Int Report 2'!$M$10:$M$115,'Transaction List - Int Report 2'!$D$10:$D$115,'Budget &amp; Fin Report'!X$9,'Transaction List - Int Report 2'!$B$10:$B$115,'Budget &amp; Fin Report'!$B86)</f>
        <v>0</v>
      </c>
      <c r="Y86" s="94">
        <f>SUMIFS('Transaction List - Int Report 2'!$M$10:$M$115,'Transaction List - Int Report 2'!$D$10:$D$115,'Budget &amp; Fin Report'!Y$9,'Transaction List - Int Report 2'!$B$10:$B$115,'Budget &amp; Fin Report'!$B86)</f>
        <v>0</v>
      </c>
      <c r="Z86" s="94">
        <f t="shared" si="60"/>
        <v>0</v>
      </c>
      <c r="AA86" s="194" t="e">
        <f t="shared" si="61"/>
        <v>#DIV/0!</v>
      </c>
      <c r="AC86" s="93">
        <f>SUMIFS('Transaction List - Final Report'!$M$10:$M$115,'Transaction List - Final Report'!$D$10:$D$115,'Budget &amp; Fin Report'!AC$9,'Transaction List - Final Report'!$B$10:$B$115,'Budget &amp; Fin Report'!$B86)</f>
        <v>0</v>
      </c>
      <c r="AD86" s="94">
        <f>SUMIFS('Transaction List - Final Report'!$M$10:$M$115,'Transaction List - Final Report'!$D$10:$D$115,'Budget &amp; Fin Report'!AD$9,'Transaction List - Final Report'!$B$10:$B$115,'Budget &amp; Fin Report'!$B86)</f>
        <v>0</v>
      </c>
      <c r="AE86" s="149">
        <f>SUMIFS('Transaction List - Final Report'!$M$10:$M$115,'Transaction List - Final Report'!$D$10:$D$115,'Budget &amp; Fin Report'!AE$9,'Transaction List - Final Report'!$B$10:$B$115,'Budget &amp; Fin Report'!$B86)</f>
        <v>0</v>
      </c>
      <c r="AF86" s="149">
        <f>SUMIFS('Transaction List - Final Report'!$M$10:$M$115,'Transaction List - Final Report'!$D$10:$D$115,'Budget &amp; Fin Report'!AF$9,'Transaction List - Final Report'!$B$10:$B$115,'Budget &amp; Fin Report'!$B86)</f>
        <v>0</v>
      </c>
      <c r="AG86" s="149">
        <f>SUMIFS('Transaction List - Final Report'!$M$10:$M$115,'Transaction List - Final Report'!$D$10:$D$115,'Budget &amp; Fin Report'!AG$9,'Transaction List - Final Report'!$B$10:$B$115,'Budget &amp; Fin Report'!$B86)</f>
        <v>0</v>
      </c>
      <c r="AH86" s="94">
        <f>SUMIFS('Transaction List - Final Report'!$M$10:$M$115,'Transaction List - Final Report'!$D$10:$D$115,'Budget &amp; Fin Report'!AH$9,'Transaction List - Final Report'!$B$10:$B$115,'Budget &amp; Fin Report'!$B86)</f>
        <v>0</v>
      </c>
      <c r="AI86" s="94">
        <f t="shared" si="62"/>
        <v>0</v>
      </c>
      <c r="AJ86" s="194" t="e">
        <f t="shared" si="63"/>
        <v>#DIV/0!</v>
      </c>
    </row>
    <row r="87" spans="2:36" ht="15">
      <c r="B87" s="225" t="s">
        <v>244</v>
      </c>
      <c r="C87" s="226"/>
      <c r="D87" s="227"/>
      <c r="E87" s="227"/>
      <c r="F87" s="230"/>
      <c r="G87" s="227"/>
      <c r="H87" s="229"/>
      <c r="I87" s="159">
        <f t="shared" ref="I87:I88" si="65">E87*F87*G87*H87</f>
        <v>0</v>
      </c>
      <c r="J87" s="142"/>
      <c r="K87" s="93">
        <f>SUMIFS('Transaction List - Int Report 1'!$M$10:$M$115,'Transaction List - Int Report 1'!$D$10:$D$115,'Budget &amp; Fin Report'!K$9,'Transaction List - Int Report 1'!$B$10:$B$115,'Budget &amp; Fin Report'!$B87)</f>
        <v>0</v>
      </c>
      <c r="L87" s="94">
        <f>SUMIFS('Transaction List - Int Report 1'!$M$10:$M$115,'Transaction List - Int Report 1'!$D$10:$D$115,'Budget &amp; Fin Report'!L$9,'Transaction List - Int Report 1'!$B$10:$B$115,'Budget &amp; Fin Report'!$B87)</f>
        <v>0</v>
      </c>
      <c r="M87" s="149">
        <f>SUMIFS('Transaction List - Int Report 1'!$M$10:$M$115,'Transaction List - Int Report 1'!$D$10:$D$115,'Budget &amp; Fin Report'!M$9,'Transaction List - Int Report 1'!$B$10:$B$115,'Budget &amp; Fin Report'!$B87)</f>
        <v>0</v>
      </c>
      <c r="N87" s="149">
        <f>SUMIFS('Transaction List - Int Report 1'!$M$10:$M$115,'Transaction List - Int Report 1'!$D$10:$D$115,'Budget &amp; Fin Report'!N$9,'Transaction List - Int Report 1'!$B$10:$B$115,'Budget &amp; Fin Report'!$B87)</f>
        <v>0</v>
      </c>
      <c r="O87" s="149">
        <f>SUMIFS('Transaction List - Int Report 1'!$M$10:$M$115,'Transaction List - Int Report 1'!$D$10:$D$115,'Budget &amp; Fin Report'!O$9,'Transaction List - Int Report 1'!$B$10:$B$115,'Budget &amp; Fin Report'!$B87)</f>
        <v>0</v>
      </c>
      <c r="P87" s="94">
        <f>SUMIFS('Transaction List - Int Report 1'!$M$10:$M$115,'Transaction List - Int Report 1'!$D$10:$D$115,'Budget &amp; Fin Report'!P$9,'Transaction List - Int Report 1'!$B$10:$B$115,'Budget &amp; Fin Report'!$B87)</f>
        <v>0</v>
      </c>
      <c r="Q87" s="94">
        <f t="shared" si="59"/>
        <v>0</v>
      </c>
      <c r="R87" s="193" t="e">
        <f t="shared" si="46"/>
        <v>#DIV/0!</v>
      </c>
      <c r="T87" s="93">
        <f>SUMIFS('Transaction List - Int Report 2'!$M$10:$M$115,'Transaction List - Int Report 2'!$D$10:$D$115,'Budget &amp; Fin Report'!T$9,'Transaction List - Int Report 2'!$B$10:$B$115,'Budget &amp; Fin Report'!$B87)</f>
        <v>0</v>
      </c>
      <c r="U87" s="94">
        <f>SUMIFS('Transaction List - Int Report 2'!$M$10:$M$115,'Transaction List - Int Report 2'!$D$10:$D$115,'Budget &amp; Fin Report'!U$9,'Transaction List - Int Report 2'!$B$10:$B$115,'Budget &amp; Fin Report'!$B87)</f>
        <v>0</v>
      </c>
      <c r="V87" s="149">
        <f>SUMIFS('Transaction List - Int Report 2'!$M$10:$M$115,'Transaction List - Int Report 2'!$D$10:$D$115,'Budget &amp; Fin Report'!V$9,'Transaction List - Int Report 2'!$B$10:$B$115,'Budget &amp; Fin Report'!$B87)</f>
        <v>0</v>
      </c>
      <c r="W87" s="149">
        <f>SUMIFS('Transaction List - Int Report 2'!$M$10:$M$115,'Transaction List - Int Report 2'!$D$10:$D$115,'Budget &amp; Fin Report'!W$9,'Transaction List - Int Report 2'!$B$10:$B$115,'Budget &amp; Fin Report'!$B87)</f>
        <v>0</v>
      </c>
      <c r="X87" s="149">
        <f>SUMIFS('Transaction List - Int Report 2'!$M$10:$M$115,'Transaction List - Int Report 2'!$D$10:$D$115,'Budget &amp; Fin Report'!X$9,'Transaction List - Int Report 2'!$B$10:$B$115,'Budget &amp; Fin Report'!$B87)</f>
        <v>0</v>
      </c>
      <c r="Y87" s="94">
        <f>SUMIFS('Transaction List - Int Report 2'!$M$10:$M$115,'Transaction List - Int Report 2'!$D$10:$D$115,'Budget &amp; Fin Report'!Y$9,'Transaction List - Int Report 2'!$B$10:$B$115,'Budget &amp; Fin Report'!$B87)</f>
        <v>0</v>
      </c>
      <c r="Z87" s="94">
        <f t="shared" si="60"/>
        <v>0</v>
      </c>
      <c r="AA87" s="194" t="e">
        <f t="shared" si="61"/>
        <v>#DIV/0!</v>
      </c>
      <c r="AC87" s="93">
        <f>SUMIFS('Transaction List - Final Report'!$M$10:$M$115,'Transaction List - Final Report'!$D$10:$D$115,'Budget &amp; Fin Report'!AC$9,'Transaction List - Final Report'!$B$10:$B$115,'Budget &amp; Fin Report'!$B87)</f>
        <v>0</v>
      </c>
      <c r="AD87" s="94">
        <f>SUMIFS('Transaction List - Final Report'!$M$10:$M$115,'Transaction List - Final Report'!$D$10:$D$115,'Budget &amp; Fin Report'!AD$9,'Transaction List - Final Report'!$B$10:$B$115,'Budget &amp; Fin Report'!$B87)</f>
        <v>0</v>
      </c>
      <c r="AE87" s="149">
        <f>SUMIFS('Transaction List - Final Report'!$M$10:$M$115,'Transaction List - Final Report'!$D$10:$D$115,'Budget &amp; Fin Report'!AE$9,'Transaction List - Final Report'!$B$10:$B$115,'Budget &amp; Fin Report'!$B87)</f>
        <v>0</v>
      </c>
      <c r="AF87" s="149">
        <f>SUMIFS('Transaction List - Final Report'!$M$10:$M$115,'Transaction List - Final Report'!$D$10:$D$115,'Budget &amp; Fin Report'!AF$9,'Transaction List - Final Report'!$B$10:$B$115,'Budget &amp; Fin Report'!$B87)</f>
        <v>0</v>
      </c>
      <c r="AG87" s="149">
        <f>SUMIFS('Transaction List - Final Report'!$M$10:$M$115,'Transaction List - Final Report'!$D$10:$D$115,'Budget &amp; Fin Report'!AG$9,'Transaction List - Final Report'!$B$10:$B$115,'Budget &amp; Fin Report'!$B87)</f>
        <v>0</v>
      </c>
      <c r="AH87" s="94">
        <f>SUMIFS('Transaction List - Final Report'!$M$10:$M$115,'Transaction List - Final Report'!$D$10:$D$115,'Budget &amp; Fin Report'!AH$9,'Transaction List - Final Report'!$B$10:$B$115,'Budget &amp; Fin Report'!$B87)</f>
        <v>0</v>
      </c>
      <c r="AI87" s="94">
        <f t="shared" si="62"/>
        <v>0</v>
      </c>
      <c r="AJ87" s="194" t="e">
        <f t="shared" si="63"/>
        <v>#DIV/0!</v>
      </c>
    </row>
    <row r="88" spans="2:36" ht="15">
      <c r="B88" s="225" t="s">
        <v>245</v>
      </c>
      <c r="C88" s="226"/>
      <c r="D88" s="227"/>
      <c r="E88" s="227"/>
      <c r="F88" s="230"/>
      <c r="G88" s="227"/>
      <c r="H88" s="229"/>
      <c r="I88" s="159">
        <f t="shared" si="65"/>
        <v>0</v>
      </c>
      <c r="J88" s="142"/>
      <c r="K88" s="93">
        <f>SUMIFS('Transaction List - Int Report 1'!$M$10:$M$115,'Transaction List - Int Report 1'!$D$10:$D$115,'Budget &amp; Fin Report'!K$9,'Transaction List - Int Report 1'!$B$10:$B$115,'Budget &amp; Fin Report'!$B88)</f>
        <v>0</v>
      </c>
      <c r="L88" s="94">
        <f>SUMIFS('Transaction List - Int Report 1'!$M$10:$M$115,'Transaction List - Int Report 1'!$D$10:$D$115,'Budget &amp; Fin Report'!L$9,'Transaction List - Int Report 1'!$B$10:$B$115,'Budget &amp; Fin Report'!$B88)</f>
        <v>0</v>
      </c>
      <c r="M88" s="149">
        <f>SUMIFS('Transaction List - Int Report 1'!$M$10:$M$115,'Transaction List - Int Report 1'!$D$10:$D$115,'Budget &amp; Fin Report'!M$9,'Transaction List - Int Report 1'!$B$10:$B$115,'Budget &amp; Fin Report'!$B88)</f>
        <v>0</v>
      </c>
      <c r="N88" s="149">
        <f>SUMIFS('Transaction List - Int Report 1'!$M$10:$M$115,'Transaction List - Int Report 1'!$D$10:$D$115,'Budget &amp; Fin Report'!N$9,'Transaction List - Int Report 1'!$B$10:$B$115,'Budget &amp; Fin Report'!$B88)</f>
        <v>0</v>
      </c>
      <c r="O88" s="149">
        <f>SUMIFS('Transaction List - Int Report 1'!$M$10:$M$115,'Transaction List - Int Report 1'!$D$10:$D$115,'Budget &amp; Fin Report'!O$9,'Transaction List - Int Report 1'!$B$10:$B$115,'Budget &amp; Fin Report'!$B88)</f>
        <v>0</v>
      </c>
      <c r="P88" s="94">
        <f>SUMIFS('Transaction List - Int Report 1'!$M$10:$M$115,'Transaction List - Int Report 1'!$D$10:$D$115,'Budget &amp; Fin Report'!P$9,'Transaction List - Int Report 1'!$B$10:$B$115,'Budget &amp; Fin Report'!$B88)</f>
        <v>0</v>
      </c>
      <c r="Q88" s="94">
        <f t="shared" si="59"/>
        <v>0</v>
      </c>
      <c r="R88" s="193" t="e">
        <f t="shared" si="46"/>
        <v>#DIV/0!</v>
      </c>
      <c r="T88" s="93">
        <f>SUMIFS('Transaction List - Int Report 2'!$M$10:$M$115,'Transaction List - Int Report 2'!$D$10:$D$115,'Budget &amp; Fin Report'!T$9,'Transaction List - Int Report 2'!$B$10:$B$115,'Budget &amp; Fin Report'!$B88)</f>
        <v>0</v>
      </c>
      <c r="U88" s="94">
        <f>SUMIFS('Transaction List - Int Report 2'!$M$10:$M$115,'Transaction List - Int Report 2'!$D$10:$D$115,'Budget &amp; Fin Report'!U$9,'Transaction List - Int Report 2'!$B$10:$B$115,'Budget &amp; Fin Report'!$B88)</f>
        <v>0</v>
      </c>
      <c r="V88" s="149">
        <f>SUMIFS('Transaction List - Int Report 2'!$M$10:$M$115,'Transaction List - Int Report 2'!$D$10:$D$115,'Budget &amp; Fin Report'!V$9,'Transaction List - Int Report 2'!$B$10:$B$115,'Budget &amp; Fin Report'!$B88)</f>
        <v>0</v>
      </c>
      <c r="W88" s="149">
        <f>SUMIFS('Transaction List - Int Report 2'!$M$10:$M$115,'Transaction List - Int Report 2'!$D$10:$D$115,'Budget &amp; Fin Report'!W$9,'Transaction List - Int Report 2'!$B$10:$B$115,'Budget &amp; Fin Report'!$B88)</f>
        <v>0</v>
      </c>
      <c r="X88" s="149">
        <f>SUMIFS('Transaction List - Int Report 2'!$M$10:$M$115,'Transaction List - Int Report 2'!$D$10:$D$115,'Budget &amp; Fin Report'!X$9,'Transaction List - Int Report 2'!$B$10:$B$115,'Budget &amp; Fin Report'!$B88)</f>
        <v>0</v>
      </c>
      <c r="Y88" s="94">
        <f>SUMIFS('Transaction List - Int Report 2'!$M$10:$M$115,'Transaction List - Int Report 2'!$D$10:$D$115,'Budget &amp; Fin Report'!Y$9,'Transaction List - Int Report 2'!$B$10:$B$115,'Budget &amp; Fin Report'!$B88)</f>
        <v>0</v>
      </c>
      <c r="Z88" s="94">
        <f t="shared" si="60"/>
        <v>0</v>
      </c>
      <c r="AA88" s="194" t="e">
        <f t="shared" si="61"/>
        <v>#DIV/0!</v>
      </c>
      <c r="AC88" s="93">
        <f>SUMIFS('Transaction List - Final Report'!$M$10:$M$115,'Transaction List - Final Report'!$D$10:$D$115,'Budget &amp; Fin Report'!AC$9,'Transaction List - Final Report'!$B$10:$B$115,'Budget &amp; Fin Report'!$B88)</f>
        <v>0</v>
      </c>
      <c r="AD88" s="94">
        <f>SUMIFS('Transaction List - Final Report'!$M$10:$M$115,'Transaction List - Final Report'!$D$10:$D$115,'Budget &amp; Fin Report'!AD$9,'Transaction List - Final Report'!$B$10:$B$115,'Budget &amp; Fin Report'!$B88)</f>
        <v>0</v>
      </c>
      <c r="AE88" s="149">
        <f>SUMIFS('Transaction List - Final Report'!$M$10:$M$115,'Transaction List - Final Report'!$D$10:$D$115,'Budget &amp; Fin Report'!AE$9,'Transaction List - Final Report'!$B$10:$B$115,'Budget &amp; Fin Report'!$B88)</f>
        <v>0</v>
      </c>
      <c r="AF88" s="149">
        <f>SUMIFS('Transaction List - Final Report'!$M$10:$M$115,'Transaction List - Final Report'!$D$10:$D$115,'Budget &amp; Fin Report'!AF$9,'Transaction List - Final Report'!$B$10:$B$115,'Budget &amp; Fin Report'!$B88)</f>
        <v>0</v>
      </c>
      <c r="AG88" s="149">
        <f>SUMIFS('Transaction List - Final Report'!$M$10:$M$115,'Transaction List - Final Report'!$D$10:$D$115,'Budget &amp; Fin Report'!AG$9,'Transaction List - Final Report'!$B$10:$B$115,'Budget &amp; Fin Report'!$B88)</f>
        <v>0</v>
      </c>
      <c r="AH88" s="94">
        <f>SUMIFS('Transaction List - Final Report'!$M$10:$M$115,'Transaction List - Final Report'!$D$10:$D$115,'Budget &amp; Fin Report'!AH$9,'Transaction List - Final Report'!$B$10:$B$115,'Budget &amp; Fin Report'!$B88)</f>
        <v>0</v>
      </c>
      <c r="AI88" s="94">
        <f t="shared" si="62"/>
        <v>0</v>
      </c>
      <c r="AJ88" s="193" t="e">
        <f t="shared" si="63"/>
        <v>#DIV/0!</v>
      </c>
    </row>
    <row r="89" spans="2:36" ht="15">
      <c r="B89" s="225" t="s">
        <v>246</v>
      </c>
      <c r="C89" s="226"/>
      <c r="D89" s="227"/>
      <c r="E89" s="227"/>
      <c r="F89" s="230"/>
      <c r="G89" s="227"/>
      <c r="H89" s="229"/>
      <c r="I89" s="158">
        <f>E89*F89*G89*H89</f>
        <v>0</v>
      </c>
      <c r="J89" s="142"/>
      <c r="K89" s="93">
        <f>SUMIFS('Transaction List - Int Report 1'!$M$10:$M$115,'Transaction List - Int Report 1'!$D$10:$D$115,'Budget &amp; Fin Report'!K$9,'Transaction List - Int Report 1'!$B$10:$B$115,'Budget &amp; Fin Report'!$B89)</f>
        <v>0</v>
      </c>
      <c r="L89" s="94">
        <f>SUMIFS('Transaction List - Int Report 1'!$M$10:$M$115,'Transaction List - Int Report 1'!$D$10:$D$115,'Budget &amp; Fin Report'!L$9,'Transaction List - Int Report 1'!$B$10:$B$115,'Budget &amp; Fin Report'!$B89)</f>
        <v>0</v>
      </c>
      <c r="M89" s="149">
        <f>SUMIFS('Transaction List - Int Report 1'!$M$10:$M$115,'Transaction List - Int Report 1'!$D$10:$D$115,'Budget &amp; Fin Report'!M$9,'Transaction List - Int Report 1'!$B$10:$B$115,'Budget &amp; Fin Report'!$B89)</f>
        <v>0</v>
      </c>
      <c r="N89" s="149">
        <f>SUMIFS('Transaction List - Int Report 1'!$M$10:$M$115,'Transaction List - Int Report 1'!$D$10:$D$115,'Budget &amp; Fin Report'!N$9,'Transaction List - Int Report 1'!$B$10:$B$115,'Budget &amp; Fin Report'!$B89)</f>
        <v>0</v>
      </c>
      <c r="O89" s="149">
        <f>SUMIFS('Transaction List - Int Report 1'!$M$10:$M$115,'Transaction List - Int Report 1'!$D$10:$D$115,'Budget &amp; Fin Report'!O$9,'Transaction List - Int Report 1'!$B$10:$B$115,'Budget &amp; Fin Report'!$B89)</f>
        <v>0</v>
      </c>
      <c r="P89" s="94">
        <f>SUMIFS('Transaction List - Int Report 1'!$M$10:$M$115,'Transaction List - Int Report 1'!$D$10:$D$115,'Budget &amp; Fin Report'!P$9,'Transaction List - Int Report 1'!$B$10:$B$115,'Budget &amp; Fin Report'!$B89)</f>
        <v>0</v>
      </c>
      <c r="Q89" s="94">
        <f>SUM(K89:P89)</f>
        <v>0</v>
      </c>
      <c r="R89" s="193" t="e">
        <f t="shared" si="46"/>
        <v>#DIV/0!</v>
      </c>
      <c r="T89" s="93">
        <f>SUMIFS('Transaction List - Int Report 2'!$M$10:$M$115,'Transaction List - Int Report 2'!$D$10:$D$115,'Budget &amp; Fin Report'!T$9,'Transaction List - Int Report 2'!$B$10:$B$115,'Budget &amp; Fin Report'!$B89)</f>
        <v>0</v>
      </c>
      <c r="U89" s="94">
        <f>SUMIFS('Transaction List - Int Report 2'!$M$10:$M$115,'Transaction List - Int Report 2'!$D$10:$D$115,'Budget &amp; Fin Report'!U$9,'Transaction List - Int Report 2'!$B$10:$B$115,'Budget &amp; Fin Report'!$B89)</f>
        <v>0</v>
      </c>
      <c r="V89" s="149">
        <f>SUMIFS('Transaction List - Int Report 2'!$M$10:$M$115,'Transaction List - Int Report 2'!$D$10:$D$115,'Budget &amp; Fin Report'!V$9,'Transaction List - Int Report 2'!$B$10:$B$115,'Budget &amp; Fin Report'!$B89)</f>
        <v>0</v>
      </c>
      <c r="W89" s="149">
        <f>SUMIFS('Transaction List - Int Report 2'!$M$10:$M$115,'Transaction List - Int Report 2'!$D$10:$D$115,'Budget &amp; Fin Report'!W$9,'Transaction List - Int Report 2'!$B$10:$B$115,'Budget &amp; Fin Report'!$B89)</f>
        <v>0</v>
      </c>
      <c r="X89" s="149">
        <f>SUMIFS('Transaction List - Int Report 2'!$M$10:$M$115,'Transaction List - Int Report 2'!$D$10:$D$115,'Budget &amp; Fin Report'!X$9,'Transaction List - Int Report 2'!$B$10:$B$115,'Budget &amp; Fin Report'!$B89)</f>
        <v>0</v>
      </c>
      <c r="Y89" s="94">
        <f>SUMIFS('Transaction List - Int Report 2'!$M$10:$M$115,'Transaction List - Int Report 2'!$D$10:$D$115,'Budget &amp; Fin Report'!Y$9,'Transaction List - Int Report 2'!$B$10:$B$115,'Budget &amp; Fin Report'!$B89)</f>
        <v>0</v>
      </c>
      <c r="Z89" s="94">
        <f>SUM(T89:Y89)</f>
        <v>0</v>
      </c>
      <c r="AA89" s="194" t="e">
        <f t="shared" si="61"/>
        <v>#DIV/0!</v>
      </c>
      <c r="AC89" s="93">
        <f>SUMIFS('Transaction List - Final Report'!$M$10:$M$115,'Transaction List - Final Report'!$D$10:$D$115,'Budget &amp; Fin Report'!AC$9,'Transaction List - Final Report'!$B$10:$B$115,'Budget &amp; Fin Report'!$B89)</f>
        <v>0</v>
      </c>
      <c r="AD89" s="94">
        <f>SUMIFS('Transaction List - Final Report'!$M$10:$M$115,'Transaction List - Final Report'!$D$10:$D$115,'Budget &amp; Fin Report'!AD$9,'Transaction List - Final Report'!$B$10:$B$115,'Budget &amp; Fin Report'!$B89)</f>
        <v>0</v>
      </c>
      <c r="AE89" s="149">
        <f>SUMIFS('Transaction List - Final Report'!$M$10:$M$115,'Transaction List - Final Report'!$D$10:$D$115,'Budget &amp; Fin Report'!AE$9,'Transaction List - Final Report'!$B$10:$B$115,'Budget &amp; Fin Report'!$B89)</f>
        <v>0</v>
      </c>
      <c r="AF89" s="149">
        <f>SUMIFS('Transaction List - Final Report'!$M$10:$M$115,'Transaction List - Final Report'!$D$10:$D$115,'Budget &amp; Fin Report'!AF$9,'Transaction List - Final Report'!$B$10:$B$115,'Budget &amp; Fin Report'!$B89)</f>
        <v>0</v>
      </c>
      <c r="AG89" s="149">
        <f>SUMIFS('Transaction List - Final Report'!$M$10:$M$115,'Transaction List - Final Report'!$D$10:$D$115,'Budget &amp; Fin Report'!AG$9,'Transaction List - Final Report'!$B$10:$B$115,'Budget &amp; Fin Report'!$B89)</f>
        <v>0</v>
      </c>
      <c r="AH89" s="94">
        <f>SUMIFS('Transaction List - Final Report'!$M$10:$M$115,'Transaction List - Final Report'!$D$10:$D$115,'Budget &amp; Fin Report'!AH$9,'Transaction List - Final Report'!$B$10:$B$115,'Budget &amp; Fin Report'!$B89)</f>
        <v>0</v>
      </c>
      <c r="AI89" s="94">
        <f t="shared" si="62"/>
        <v>0</v>
      </c>
      <c r="AJ89" s="194" t="e">
        <f t="shared" si="63"/>
        <v>#DIV/0!</v>
      </c>
    </row>
    <row r="90" spans="2:36" ht="15">
      <c r="B90" s="225" t="s">
        <v>247</v>
      </c>
      <c r="C90" s="226"/>
      <c r="D90" s="227"/>
      <c r="E90" s="227"/>
      <c r="F90" s="230"/>
      <c r="G90" s="227"/>
      <c r="H90" s="229"/>
      <c r="I90" s="159">
        <f t="shared" ref="I90:I91" si="66">E90*F90*G90*H90</f>
        <v>0</v>
      </c>
      <c r="J90" s="142"/>
      <c r="K90" s="93">
        <f>SUMIFS('Transaction List - Int Report 1'!$M$10:$M$115,'Transaction List - Int Report 1'!$D$10:$D$115,'Budget &amp; Fin Report'!K$9,'Transaction List - Int Report 1'!$B$10:$B$115,'Budget &amp; Fin Report'!$B90)</f>
        <v>0</v>
      </c>
      <c r="L90" s="94">
        <f>SUMIFS('Transaction List - Int Report 1'!$M$10:$M$115,'Transaction List - Int Report 1'!$D$10:$D$115,'Budget &amp; Fin Report'!L$9,'Transaction List - Int Report 1'!$B$10:$B$115,'Budget &amp; Fin Report'!$B90)</f>
        <v>0</v>
      </c>
      <c r="M90" s="149">
        <f>SUMIFS('Transaction List - Int Report 1'!$M$10:$M$115,'Transaction List - Int Report 1'!$D$10:$D$115,'Budget &amp; Fin Report'!M$9,'Transaction List - Int Report 1'!$B$10:$B$115,'Budget &amp; Fin Report'!$B90)</f>
        <v>0</v>
      </c>
      <c r="N90" s="149">
        <f>SUMIFS('Transaction List - Int Report 1'!$M$10:$M$115,'Transaction List - Int Report 1'!$D$10:$D$115,'Budget &amp; Fin Report'!N$9,'Transaction List - Int Report 1'!$B$10:$B$115,'Budget &amp; Fin Report'!$B90)</f>
        <v>0</v>
      </c>
      <c r="O90" s="149">
        <f>SUMIFS('Transaction List - Int Report 1'!$M$10:$M$115,'Transaction List - Int Report 1'!$D$10:$D$115,'Budget &amp; Fin Report'!O$9,'Transaction List - Int Report 1'!$B$10:$B$115,'Budget &amp; Fin Report'!$B90)</f>
        <v>0</v>
      </c>
      <c r="P90" s="94">
        <f>SUMIFS('Transaction List - Int Report 1'!$M$10:$M$115,'Transaction List - Int Report 1'!$D$10:$D$115,'Budget &amp; Fin Report'!P$9,'Transaction List - Int Report 1'!$B$10:$B$115,'Budget &amp; Fin Report'!$B90)</f>
        <v>0</v>
      </c>
      <c r="Q90" s="94">
        <f t="shared" ref="Q90:Q92" si="67">SUM(K90:P90)</f>
        <v>0</v>
      </c>
      <c r="R90" s="193" t="e">
        <f t="shared" si="46"/>
        <v>#DIV/0!</v>
      </c>
      <c r="T90" s="93">
        <f>SUMIFS('Transaction List - Int Report 2'!$M$10:$M$115,'Transaction List - Int Report 2'!$D$10:$D$115,'Budget &amp; Fin Report'!T$9,'Transaction List - Int Report 2'!$B$10:$B$115,'Budget &amp; Fin Report'!$B90)</f>
        <v>0</v>
      </c>
      <c r="U90" s="94">
        <f>SUMIFS('Transaction List - Int Report 2'!$M$10:$M$115,'Transaction List - Int Report 2'!$D$10:$D$115,'Budget &amp; Fin Report'!U$9,'Transaction List - Int Report 2'!$B$10:$B$115,'Budget &amp; Fin Report'!$B90)</f>
        <v>0</v>
      </c>
      <c r="V90" s="149">
        <f>SUMIFS('Transaction List - Int Report 2'!$M$10:$M$115,'Transaction List - Int Report 2'!$D$10:$D$115,'Budget &amp; Fin Report'!V$9,'Transaction List - Int Report 2'!$B$10:$B$115,'Budget &amp; Fin Report'!$B90)</f>
        <v>0</v>
      </c>
      <c r="W90" s="149">
        <f>SUMIFS('Transaction List - Int Report 2'!$M$10:$M$115,'Transaction List - Int Report 2'!$D$10:$D$115,'Budget &amp; Fin Report'!W$9,'Transaction List - Int Report 2'!$B$10:$B$115,'Budget &amp; Fin Report'!$B90)</f>
        <v>0</v>
      </c>
      <c r="X90" s="149">
        <f>SUMIFS('Transaction List - Int Report 2'!$M$10:$M$115,'Transaction List - Int Report 2'!$D$10:$D$115,'Budget &amp; Fin Report'!X$9,'Transaction List - Int Report 2'!$B$10:$B$115,'Budget &amp; Fin Report'!$B90)</f>
        <v>0</v>
      </c>
      <c r="Y90" s="94">
        <f>SUMIFS('Transaction List - Int Report 2'!$M$10:$M$115,'Transaction List - Int Report 2'!$D$10:$D$115,'Budget &amp; Fin Report'!Y$9,'Transaction List - Int Report 2'!$B$10:$B$115,'Budget &amp; Fin Report'!$B90)</f>
        <v>0</v>
      </c>
      <c r="Z90" s="94">
        <f t="shared" ref="Z90:Z92" si="68">SUM(T90:Y90)</f>
        <v>0</v>
      </c>
      <c r="AA90" s="194" t="e">
        <f t="shared" si="61"/>
        <v>#DIV/0!</v>
      </c>
      <c r="AC90" s="93">
        <f>SUMIFS('Transaction List - Final Report'!$M$10:$M$115,'Transaction List - Final Report'!$D$10:$D$115,'Budget &amp; Fin Report'!AC$9,'Transaction List - Final Report'!$B$10:$B$115,'Budget &amp; Fin Report'!$B90)</f>
        <v>0</v>
      </c>
      <c r="AD90" s="94">
        <f>SUMIFS('Transaction List - Final Report'!$M$10:$M$115,'Transaction List - Final Report'!$D$10:$D$115,'Budget &amp; Fin Report'!AD$9,'Transaction List - Final Report'!$B$10:$B$115,'Budget &amp; Fin Report'!$B90)</f>
        <v>0</v>
      </c>
      <c r="AE90" s="149">
        <f>SUMIFS('Transaction List - Final Report'!$M$10:$M$115,'Transaction List - Final Report'!$D$10:$D$115,'Budget &amp; Fin Report'!AE$9,'Transaction List - Final Report'!$B$10:$B$115,'Budget &amp; Fin Report'!$B90)</f>
        <v>0</v>
      </c>
      <c r="AF90" s="149">
        <f>SUMIFS('Transaction List - Final Report'!$M$10:$M$115,'Transaction List - Final Report'!$D$10:$D$115,'Budget &amp; Fin Report'!AF$9,'Transaction List - Final Report'!$B$10:$B$115,'Budget &amp; Fin Report'!$B90)</f>
        <v>0</v>
      </c>
      <c r="AG90" s="149">
        <f>SUMIFS('Transaction List - Final Report'!$M$10:$M$115,'Transaction List - Final Report'!$D$10:$D$115,'Budget &amp; Fin Report'!AG$9,'Transaction List - Final Report'!$B$10:$B$115,'Budget &amp; Fin Report'!$B90)</f>
        <v>0</v>
      </c>
      <c r="AH90" s="94">
        <f>SUMIFS('Transaction List - Final Report'!$M$10:$M$115,'Transaction List - Final Report'!$D$10:$D$115,'Budget &amp; Fin Report'!AH$9,'Transaction List - Final Report'!$B$10:$B$115,'Budget &amp; Fin Report'!$B90)</f>
        <v>0</v>
      </c>
      <c r="AI90" s="94">
        <f t="shared" si="62"/>
        <v>0</v>
      </c>
      <c r="AJ90" s="194" t="e">
        <f t="shared" si="63"/>
        <v>#DIV/0!</v>
      </c>
    </row>
    <row r="91" spans="2:36" ht="15">
      <c r="B91" s="225" t="s">
        <v>248</v>
      </c>
      <c r="C91" s="226"/>
      <c r="D91" s="227"/>
      <c r="E91" s="227"/>
      <c r="F91" s="230"/>
      <c r="G91" s="227"/>
      <c r="H91" s="229"/>
      <c r="I91" s="159">
        <f t="shared" si="66"/>
        <v>0</v>
      </c>
      <c r="J91" s="142"/>
      <c r="K91" s="93">
        <f>SUMIFS('Transaction List - Int Report 1'!$M$10:$M$115,'Transaction List - Int Report 1'!$D$10:$D$115,'Budget &amp; Fin Report'!K$9,'Transaction List - Int Report 1'!$B$10:$B$115,'Budget &amp; Fin Report'!$B91)</f>
        <v>0</v>
      </c>
      <c r="L91" s="94">
        <f>SUMIFS('Transaction List - Int Report 1'!$M$10:$M$115,'Transaction List - Int Report 1'!$D$10:$D$115,'Budget &amp; Fin Report'!L$9,'Transaction List - Int Report 1'!$B$10:$B$115,'Budget &amp; Fin Report'!$B91)</f>
        <v>0</v>
      </c>
      <c r="M91" s="149">
        <f>SUMIFS('Transaction List - Int Report 1'!$M$10:$M$115,'Transaction List - Int Report 1'!$D$10:$D$115,'Budget &amp; Fin Report'!M$9,'Transaction List - Int Report 1'!$B$10:$B$115,'Budget &amp; Fin Report'!$B91)</f>
        <v>0</v>
      </c>
      <c r="N91" s="149">
        <f>SUMIFS('Transaction List - Int Report 1'!$M$10:$M$115,'Transaction List - Int Report 1'!$D$10:$D$115,'Budget &amp; Fin Report'!N$9,'Transaction List - Int Report 1'!$B$10:$B$115,'Budget &amp; Fin Report'!$B91)</f>
        <v>0</v>
      </c>
      <c r="O91" s="149">
        <f>SUMIFS('Transaction List - Int Report 1'!$M$10:$M$115,'Transaction List - Int Report 1'!$D$10:$D$115,'Budget &amp; Fin Report'!O$9,'Transaction List - Int Report 1'!$B$10:$B$115,'Budget &amp; Fin Report'!$B91)</f>
        <v>0</v>
      </c>
      <c r="P91" s="94">
        <f>SUMIFS('Transaction List - Int Report 1'!$M$10:$M$115,'Transaction List - Int Report 1'!$D$10:$D$115,'Budget &amp; Fin Report'!P$9,'Transaction List - Int Report 1'!$B$10:$B$115,'Budget &amp; Fin Report'!$B91)</f>
        <v>0</v>
      </c>
      <c r="Q91" s="94">
        <f t="shared" si="67"/>
        <v>0</v>
      </c>
      <c r="R91" s="193" t="e">
        <f t="shared" si="46"/>
        <v>#DIV/0!</v>
      </c>
      <c r="T91" s="93">
        <f>SUMIFS('Transaction List - Int Report 2'!$M$10:$M$115,'Transaction List - Int Report 2'!$D$10:$D$115,'Budget &amp; Fin Report'!T$9,'Transaction List - Int Report 2'!$B$10:$B$115,'Budget &amp; Fin Report'!$B91)</f>
        <v>0</v>
      </c>
      <c r="U91" s="94">
        <f>SUMIFS('Transaction List - Int Report 2'!$M$10:$M$115,'Transaction List - Int Report 2'!$D$10:$D$115,'Budget &amp; Fin Report'!U$9,'Transaction List - Int Report 2'!$B$10:$B$115,'Budget &amp; Fin Report'!$B91)</f>
        <v>0</v>
      </c>
      <c r="V91" s="149">
        <f>SUMIFS('Transaction List - Int Report 2'!$M$10:$M$115,'Transaction List - Int Report 2'!$D$10:$D$115,'Budget &amp; Fin Report'!V$9,'Transaction List - Int Report 2'!$B$10:$B$115,'Budget &amp; Fin Report'!$B91)</f>
        <v>0</v>
      </c>
      <c r="W91" s="149">
        <f>SUMIFS('Transaction List - Int Report 2'!$M$10:$M$115,'Transaction List - Int Report 2'!$D$10:$D$115,'Budget &amp; Fin Report'!W$9,'Transaction List - Int Report 2'!$B$10:$B$115,'Budget &amp; Fin Report'!$B91)</f>
        <v>0</v>
      </c>
      <c r="X91" s="149">
        <f>SUMIFS('Transaction List - Int Report 2'!$M$10:$M$115,'Transaction List - Int Report 2'!$D$10:$D$115,'Budget &amp; Fin Report'!X$9,'Transaction List - Int Report 2'!$B$10:$B$115,'Budget &amp; Fin Report'!$B91)</f>
        <v>0</v>
      </c>
      <c r="Y91" s="94">
        <f>SUMIFS('Transaction List - Int Report 2'!$M$10:$M$115,'Transaction List - Int Report 2'!$D$10:$D$115,'Budget &amp; Fin Report'!Y$9,'Transaction List - Int Report 2'!$B$10:$B$115,'Budget &amp; Fin Report'!$B91)</f>
        <v>0</v>
      </c>
      <c r="Z91" s="94">
        <f t="shared" si="68"/>
        <v>0</v>
      </c>
      <c r="AA91" s="194" t="e">
        <f t="shared" si="61"/>
        <v>#DIV/0!</v>
      </c>
      <c r="AC91" s="93">
        <f>SUMIFS('Transaction List - Final Report'!$M$10:$M$115,'Transaction List - Final Report'!$D$10:$D$115,'Budget &amp; Fin Report'!AC$9,'Transaction List - Final Report'!$B$10:$B$115,'Budget &amp; Fin Report'!$B91)</f>
        <v>0</v>
      </c>
      <c r="AD91" s="94">
        <f>SUMIFS('Transaction List - Final Report'!$M$10:$M$115,'Transaction List - Final Report'!$D$10:$D$115,'Budget &amp; Fin Report'!AD$9,'Transaction List - Final Report'!$B$10:$B$115,'Budget &amp; Fin Report'!$B91)</f>
        <v>0</v>
      </c>
      <c r="AE91" s="149">
        <f>SUMIFS('Transaction List - Final Report'!$M$10:$M$115,'Transaction List - Final Report'!$D$10:$D$115,'Budget &amp; Fin Report'!AE$9,'Transaction List - Final Report'!$B$10:$B$115,'Budget &amp; Fin Report'!$B91)</f>
        <v>0</v>
      </c>
      <c r="AF91" s="149">
        <f>SUMIFS('Transaction List - Final Report'!$M$10:$M$115,'Transaction List - Final Report'!$D$10:$D$115,'Budget &amp; Fin Report'!AF$9,'Transaction List - Final Report'!$B$10:$B$115,'Budget &amp; Fin Report'!$B91)</f>
        <v>0</v>
      </c>
      <c r="AG91" s="149">
        <f>SUMIFS('Transaction List - Final Report'!$M$10:$M$115,'Transaction List - Final Report'!$D$10:$D$115,'Budget &amp; Fin Report'!AG$9,'Transaction List - Final Report'!$B$10:$B$115,'Budget &amp; Fin Report'!$B91)</f>
        <v>0</v>
      </c>
      <c r="AH91" s="94">
        <f>SUMIFS('Transaction List - Final Report'!$M$10:$M$115,'Transaction List - Final Report'!$D$10:$D$115,'Budget &amp; Fin Report'!AH$9,'Transaction List - Final Report'!$B$10:$B$115,'Budget &amp; Fin Report'!$B91)</f>
        <v>0</v>
      </c>
      <c r="AI91" s="94">
        <f t="shared" si="62"/>
        <v>0</v>
      </c>
      <c r="AJ91" s="194" t="e">
        <f t="shared" si="63"/>
        <v>#DIV/0!</v>
      </c>
    </row>
    <row r="92" spans="2:36" ht="15">
      <c r="B92" s="225" t="s">
        <v>249</v>
      </c>
      <c r="C92" s="235"/>
      <c r="D92" s="236"/>
      <c r="E92" s="236"/>
      <c r="F92" s="237"/>
      <c r="G92" s="236"/>
      <c r="H92" s="238"/>
      <c r="I92" s="160">
        <f t="shared" si="58"/>
        <v>0</v>
      </c>
      <c r="J92" s="142"/>
      <c r="K92" s="93">
        <f>SUMIFS('Transaction List - Int Report 1'!$M$10:$M$115,'Transaction List - Int Report 1'!$D$10:$D$115,'Budget &amp; Fin Report'!K$9,'Transaction List - Int Report 1'!$B$10:$B$115,'Budget &amp; Fin Report'!$B92)</f>
        <v>0</v>
      </c>
      <c r="L92" s="94">
        <f>SUMIFS('Transaction List - Int Report 1'!$M$10:$M$115,'Transaction List - Int Report 1'!$D$10:$D$115,'Budget &amp; Fin Report'!L$9,'Transaction List - Int Report 1'!$B$10:$B$115,'Budget &amp; Fin Report'!$B92)</f>
        <v>0</v>
      </c>
      <c r="M92" s="149">
        <f>SUMIFS('Transaction List - Int Report 1'!$M$10:$M$115,'Transaction List - Int Report 1'!$D$10:$D$115,'Budget &amp; Fin Report'!M$9,'Transaction List - Int Report 1'!$B$10:$B$115,'Budget &amp; Fin Report'!$B92)</f>
        <v>0</v>
      </c>
      <c r="N92" s="149">
        <f>SUMIFS('Transaction List - Int Report 1'!$M$10:$M$115,'Transaction List - Int Report 1'!$D$10:$D$115,'Budget &amp; Fin Report'!N$9,'Transaction List - Int Report 1'!$B$10:$B$115,'Budget &amp; Fin Report'!$B92)</f>
        <v>0</v>
      </c>
      <c r="O92" s="149">
        <f>SUMIFS('Transaction List - Int Report 1'!$M$10:$M$115,'Transaction List - Int Report 1'!$D$10:$D$115,'Budget &amp; Fin Report'!O$9,'Transaction List - Int Report 1'!$B$10:$B$115,'Budget &amp; Fin Report'!$B92)</f>
        <v>0</v>
      </c>
      <c r="P92" s="94">
        <f>SUMIFS('Transaction List - Int Report 1'!$M$10:$M$115,'Transaction List - Int Report 1'!$D$10:$D$115,'Budget &amp; Fin Report'!P$9,'Transaction List - Int Report 1'!$B$10:$B$115,'Budget &amp; Fin Report'!$B92)</f>
        <v>0</v>
      </c>
      <c r="Q92" s="94">
        <f t="shared" si="67"/>
        <v>0</v>
      </c>
      <c r="R92" s="193" t="e">
        <f t="shared" si="46"/>
        <v>#DIV/0!</v>
      </c>
      <c r="T92" s="93">
        <f>SUMIFS('Transaction List - Int Report 2'!$M$10:$M$115,'Transaction List - Int Report 2'!$D$10:$D$115,'Budget &amp; Fin Report'!T$9,'Transaction List - Int Report 2'!$B$10:$B$115,'Budget &amp; Fin Report'!$B92)</f>
        <v>0</v>
      </c>
      <c r="U92" s="94">
        <f>SUMIFS('Transaction List - Int Report 2'!$M$10:$M$115,'Transaction List - Int Report 2'!$D$10:$D$115,'Budget &amp; Fin Report'!U$9,'Transaction List - Int Report 2'!$B$10:$B$115,'Budget &amp; Fin Report'!$B92)</f>
        <v>0</v>
      </c>
      <c r="V92" s="149">
        <f>SUMIFS('Transaction List - Int Report 2'!$M$10:$M$115,'Transaction List - Int Report 2'!$D$10:$D$115,'Budget &amp; Fin Report'!V$9,'Transaction List - Int Report 2'!$B$10:$B$115,'Budget &amp; Fin Report'!$B92)</f>
        <v>0</v>
      </c>
      <c r="W92" s="149">
        <f>SUMIFS('Transaction List - Int Report 2'!$M$10:$M$115,'Transaction List - Int Report 2'!$D$10:$D$115,'Budget &amp; Fin Report'!W$9,'Transaction List - Int Report 2'!$B$10:$B$115,'Budget &amp; Fin Report'!$B92)</f>
        <v>0</v>
      </c>
      <c r="X92" s="149">
        <f>SUMIFS('Transaction List - Int Report 2'!$M$10:$M$115,'Transaction List - Int Report 2'!$D$10:$D$115,'Budget &amp; Fin Report'!X$9,'Transaction List - Int Report 2'!$B$10:$B$115,'Budget &amp; Fin Report'!$B92)</f>
        <v>0</v>
      </c>
      <c r="Y92" s="94">
        <f>SUMIFS('Transaction List - Int Report 2'!$M$10:$M$115,'Transaction List - Int Report 2'!$D$10:$D$115,'Budget &amp; Fin Report'!Y$9,'Transaction List - Int Report 2'!$B$10:$B$115,'Budget &amp; Fin Report'!$B92)</f>
        <v>0</v>
      </c>
      <c r="Z92" s="94">
        <f t="shared" si="68"/>
        <v>0</v>
      </c>
      <c r="AA92" s="194" t="e">
        <f t="shared" si="61"/>
        <v>#DIV/0!</v>
      </c>
      <c r="AC92" s="93">
        <f>SUMIFS('Transaction List - Final Report'!$M$10:$M$115,'Transaction List - Final Report'!$D$10:$D$115,'Budget &amp; Fin Report'!AC$9,'Transaction List - Final Report'!$B$10:$B$115,'Budget &amp; Fin Report'!$B92)</f>
        <v>0</v>
      </c>
      <c r="AD92" s="94">
        <f>SUMIFS('Transaction List - Final Report'!$M$10:$M$115,'Transaction List - Final Report'!$D$10:$D$115,'Budget &amp; Fin Report'!AD$9,'Transaction List - Final Report'!$B$10:$B$115,'Budget &amp; Fin Report'!$B92)</f>
        <v>0</v>
      </c>
      <c r="AE92" s="149">
        <f>SUMIFS('Transaction List - Final Report'!$M$10:$M$115,'Transaction List - Final Report'!$D$10:$D$115,'Budget &amp; Fin Report'!AE$9,'Transaction List - Final Report'!$B$10:$B$115,'Budget &amp; Fin Report'!$B92)</f>
        <v>0</v>
      </c>
      <c r="AF92" s="149">
        <f>SUMIFS('Transaction List - Final Report'!$M$10:$M$115,'Transaction List - Final Report'!$D$10:$D$115,'Budget &amp; Fin Report'!AF$9,'Transaction List - Final Report'!$B$10:$B$115,'Budget &amp; Fin Report'!$B92)</f>
        <v>0</v>
      </c>
      <c r="AG92" s="149">
        <f>SUMIFS('Transaction List - Final Report'!$M$10:$M$115,'Transaction List - Final Report'!$D$10:$D$115,'Budget &amp; Fin Report'!AG$9,'Transaction List - Final Report'!$B$10:$B$115,'Budget &amp; Fin Report'!$B92)</f>
        <v>0</v>
      </c>
      <c r="AH92" s="94">
        <f>SUMIFS('Transaction List - Final Report'!$M$10:$M$115,'Transaction List - Final Report'!$D$10:$D$115,'Budget &amp; Fin Report'!AH$9,'Transaction List - Final Report'!$B$10:$B$115,'Budget &amp; Fin Report'!$B92)</f>
        <v>0</v>
      </c>
      <c r="AI92" s="94">
        <f t="shared" si="62"/>
        <v>0</v>
      </c>
      <c r="AJ92" s="193" t="e">
        <f t="shared" si="63"/>
        <v>#DIV/0!</v>
      </c>
    </row>
    <row r="93" spans="2:36" ht="13.5" thickBot="1">
      <c r="B93" s="50"/>
      <c r="C93" s="51" t="s">
        <v>172</v>
      </c>
      <c r="D93" s="51"/>
      <c r="E93" s="52"/>
      <c r="F93" s="52"/>
      <c r="G93" s="52"/>
      <c r="H93" s="52"/>
      <c r="I93" s="154">
        <f>SUM(I68:I79,I81:I92,I55:I66,I42:I53)</f>
        <v>25500</v>
      </c>
      <c r="J93" s="146"/>
      <c r="K93" s="190" t="str">
        <f>C93</f>
        <v>Sub Total</v>
      </c>
      <c r="L93" s="52"/>
      <c r="M93" s="90"/>
      <c r="N93" s="90"/>
      <c r="O93" s="90"/>
      <c r="P93" s="52"/>
      <c r="Q93" s="154">
        <f>SUM(Q68:Q79,Q81:Q92,Q55:Q66,Q42:Q53)</f>
        <v>7549</v>
      </c>
      <c r="R93" s="91">
        <f>Q93/I93</f>
        <v>0.2960392156862745</v>
      </c>
      <c r="T93" s="190" t="str">
        <f>K93</f>
        <v>Sub Total</v>
      </c>
      <c r="U93" s="52"/>
      <c r="V93" s="90"/>
      <c r="W93" s="90"/>
      <c r="X93" s="90"/>
      <c r="Y93" s="52"/>
      <c r="Z93" s="154">
        <f>SUM(Z68:Z79,Z81:Z92,Z55:Z66,Z42:Z53)</f>
        <v>7549</v>
      </c>
      <c r="AA93" s="91">
        <f>Z93/I93</f>
        <v>0.2960392156862745</v>
      </c>
      <c r="AC93" s="190" t="str">
        <f>T93</f>
        <v>Sub Total</v>
      </c>
      <c r="AD93" s="52"/>
      <c r="AE93" s="90"/>
      <c r="AF93" s="90"/>
      <c r="AG93" s="90"/>
      <c r="AH93" s="52"/>
      <c r="AI93" s="154">
        <f>SUM(AI68:AI79,AI81:AI92,AI55:AI66,AI42:AI53)</f>
        <v>7549</v>
      </c>
      <c r="AJ93" s="91">
        <f>AI93/I93</f>
        <v>0.2960392156862745</v>
      </c>
    </row>
    <row r="94" spans="2:36" ht="15.75" thickBot="1">
      <c r="B94" s="55"/>
      <c r="C94" s="56" t="s">
        <v>250</v>
      </c>
      <c r="D94" s="57"/>
      <c r="E94" s="57"/>
      <c r="F94" s="57"/>
      <c r="G94" s="57"/>
      <c r="H94" s="57"/>
      <c r="I94" s="161">
        <f>I93+I39+I25</f>
        <v>371500</v>
      </c>
      <c r="J94" s="147"/>
      <c r="K94" s="191" t="str">
        <f>C94</f>
        <v xml:space="preserve">Total </v>
      </c>
      <c r="L94" s="137"/>
      <c r="M94" s="137"/>
      <c r="N94" s="364"/>
      <c r="O94" s="364"/>
      <c r="P94" s="364"/>
      <c r="Q94" s="161">
        <f>Q93+Q39+Q25</f>
        <v>44182</v>
      </c>
      <c r="R94" s="247">
        <f>Q94/I94</f>
        <v>0.11892866756393002</v>
      </c>
      <c r="T94" s="191" t="str">
        <f>K94</f>
        <v xml:space="preserve">Total </v>
      </c>
      <c r="U94" s="137"/>
      <c r="V94" s="137"/>
      <c r="W94" s="364"/>
      <c r="X94" s="364"/>
      <c r="Y94" s="364"/>
      <c r="Z94" s="161">
        <f>Z93+Z39+Z25</f>
        <v>39232</v>
      </c>
      <c r="AA94" s="247">
        <f>Z94/I94</f>
        <v>0.10560430686406461</v>
      </c>
      <c r="AC94" s="191" t="str">
        <f>T94</f>
        <v xml:space="preserve">Total </v>
      </c>
      <c r="AD94" s="137"/>
      <c r="AE94" s="137"/>
      <c r="AF94" s="364"/>
      <c r="AG94" s="364"/>
      <c r="AH94" s="364"/>
      <c r="AI94" s="161">
        <f>AI93+AI39+AI25</f>
        <v>44182</v>
      </c>
      <c r="AJ94" s="247">
        <f>AI94/I94</f>
        <v>0.11892866756393002</v>
      </c>
    </row>
    <row r="95" spans="2:36" ht="15.75" thickBot="1">
      <c r="R95" s="363"/>
      <c r="T95" s="191" t="s">
        <v>15</v>
      </c>
      <c r="U95" s="137"/>
      <c r="V95" s="137"/>
      <c r="W95" s="364"/>
      <c r="X95" s="364"/>
      <c r="Y95" s="364"/>
      <c r="Z95" s="161">
        <f>Z94+Q94</f>
        <v>83414</v>
      </c>
      <c r="AA95" s="247">
        <f>Z95/I94</f>
        <v>0.22453297442799461</v>
      </c>
      <c r="AC95" s="191" t="s">
        <v>15</v>
      </c>
      <c r="AD95" s="137"/>
      <c r="AE95" s="137"/>
      <c r="AF95" s="364"/>
      <c r="AG95" s="364"/>
      <c r="AH95" s="364"/>
      <c r="AI95" s="161">
        <f>Z94+Q94+AI94</f>
        <v>127596</v>
      </c>
      <c r="AJ95" s="247">
        <f>AJ94+AA95+R94</f>
        <v>0.46239030955585464</v>
      </c>
    </row>
  </sheetData>
  <mergeCells count="20">
    <mergeCell ref="K41:R41"/>
    <mergeCell ref="K54:R54"/>
    <mergeCell ref="K67:R67"/>
    <mergeCell ref="K80:R80"/>
    <mergeCell ref="E2:F2"/>
    <mergeCell ref="E4:F4"/>
    <mergeCell ref="K8:P8"/>
    <mergeCell ref="K40:R40"/>
    <mergeCell ref="T80:AA80"/>
    <mergeCell ref="AC8:AH8"/>
    <mergeCell ref="AC40:AJ40"/>
    <mergeCell ref="AC41:AJ41"/>
    <mergeCell ref="AC54:AJ54"/>
    <mergeCell ref="AC67:AJ67"/>
    <mergeCell ref="AC80:AJ80"/>
    <mergeCell ref="T8:Y8"/>
    <mergeCell ref="T40:AA40"/>
    <mergeCell ref="T41:AA41"/>
    <mergeCell ref="T54:AA54"/>
    <mergeCell ref="T67:AA67"/>
  </mergeCells>
  <phoneticPr fontId="30" type="noConversion"/>
  <dataValidations xWindow="116" yWindow="616" count="4">
    <dataValidation allowBlank="1" showInputMessage="1" showErrorMessage="1" prompt="Please itemize costs of non-consumables to be purchased under the project" sqref="B40:K40 T40 AC40" xr:uid="{0D85800C-A347-44AA-8BE1-B76081CE86B4}"/>
    <dataValidation allowBlank="1" showInputMessage="1" showErrorMessage="1" prompt="Please itemize direct and indirect costs of consumables to be purchased under the project, including associated transportation, freight, storage and distribution costs" sqref="B26:R26 T26:AA26 AC26:AJ26" xr:uid="{16A686A2-D663-4C59-8FF5-7E2D4776398D}"/>
    <dataValidation type="list" allowBlank="1" showInputMessage="1" showErrorMessage="1" sqref="D27:D38 D42:D53 D55:D66 D10:D24 D68:D92" xr:uid="{C062D493-62C6-45D3-B753-0949C9370A90}">
      <formula1>Cost</formula1>
    </dataValidation>
    <dataValidation allowBlank="1" showInputMessage="1" showErrorMessage="1" prompt="please itemize costs of staff, consultants and other personnel to be recruited directly by the implementing partner for project implementation" sqref="B9" xr:uid="{272EC41F-40C0-4E96-8488-21D420F76880}"/>
  </dataValidations>
  <pageMargins left="0.7" right="0.7" top="0.75" bottom="0.75" header="0.3" footer="0.3"/>
  <pageSetup paperSize="9" orientation="portrait" r:id="rId1"/>
  <ignoredErrors>
    <ignoredError sqref="I13:I24 I31:I36 I70:I81" emptyCellReference="1"/>
    <ignoredError sqref="R13:R24 R31:R38 R44:R53 R60:R66 R70:R79 R81:R92 AA13:AA24"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F0C1-4819-4D11-9795-A6E092ABB0DB}">
  <dimension ref="A1:V118"/>
  <sheetViews>
    <sheetView showGridLines="0" zoomScaleNormal="100" workbookViewId="0">
      <selection activeCell="B8" sqref="B8"/>
    </sheetView>
  </sheetViews>
  <sheetFormatPr defaultRowHeight="15" outlineLevelRow="1"/>
  <cols>
    <col min="1" max="1" width="8.85546875" style="28"/>
    <col min="2" max="2" width="11.140625" customWidth="1"/>
    <col min="3" max="3" width="17.140625" style="250" bestFit="1" customWidth="1"/>
    <col min="4" max="4" width="17.140625" style="28" customWidth="1"/>
    <col min="5" max="5" width="16.140625" customWidth="1"/>
    <col min="6" max="6" width="16.140625" style="28" customWidth="1"/>
    <col min="7" max="7" width="13.140625" style="28" customWidth="1"/>
    <col min="8" max="8" width="47.7109375" bestFit="1" customWidth="1"/>
    <col min="9" max="9" width="9.5703125" customWidth="1"/>
    <col min="10" max="10" width="10.85546875" style="28" customWidth="1"/>
    <col min="11" max="11" width="11.42578125" style="28" customWidth="1"/>
    <col min="12" max="12" width="9.5703125" style="28" customWidth="1"/>
    <col min="13" max="13" width="12.140625" customWidth="1"/>
  </cols>
  <sheetData>
    <row r="1" spans="2:22" ht="15.75" thickBot="1">
      <c r="B1" s="28"/>
      <c r="E1" s="28"/>
      <c r="H1" s="28"/>
      <c r="I1" s="28"/>
      <c r="M1" s="28"/>
      <c r="N1" s="28"/>
      <c r="O1" s="28"/>
      <c r="P1" s="28"/>
      <c r="Q1" s="28"/>
      <c r="R1" s="28"/>
      <c r="S1" s="28"/>
      <c r="T1" s="28"/>
      <c r="U1" s="28"/>
      <c r="V1" s="28"/>
    </row>
    <row r="2" spans="2:22">
      <c r="B2" s="28"/>
      <c r="D2" s="44" t="s">
        <v>127</v>
      </c>
      <c r="E2" s="358" t="str">
        <f>Summary!C2</f>
        <v>XXXXXX</v>
      </c>
      <c r="F2" s="359"/>
      <c r="G2" s="322"/>
      <c r="H2" s="323"/>
      <c r="I2" s="324"/>
      <c r="M2" s="28"/>
      <c r="N2" s="28"/>
      <c r="O2" s="28"/>
      <c r="P2" s="28"/>
      <c r="Q2" s="28"/>
      <c r="R2" s="28"/>
      <c r="S2" s="28"/>
      <c r="T2" s="28"/>
      <c r="U2" s="28"/>
      <c r="V2" s="28"/>
    </row>
    <row r="3" spans="2:22">
      <c r="B3" s="28"/>
      <c r="C3" s="251"/>
      <c r="D3" s="45" t="s">
        <v>9</v>
      </c>
      <c r="E3" s="260" t="str">
        <f>Summary!C7</f>
        <v>USD</v>
      </c>
      <c r="F3" s="196"/>
      <c r="G3" s="325"/>
      <c r="H3" s="321"/>
      <c r="I3" s="324"/>
      <c r="M3" s="28"/>
      <c r="N3" s="28"/>
      <c r="O3" s="28"/>
      <c r="P3" s="28"/>
      <c r="Q3" s="28"/>
      <c r="R3" s="28"/>
      <c r="S3" s="28"/>
      <c r="T3" s="28"/>
      <c r="U3" s="28"/>
      <c r="V3" s="28"/>
    </row>
    <row r="4" spans="2:22">
      <c r="B4" s="28"/>
      <c r="C4" s="251"/>
      <c r="D4" s="45" t="s">
        <v>129</v>
      </c>
      <c r="E4" s="360" t="str">
        <f>Summary!C3</f>
        <v>XXXXXX</v>
      </c>
      <c r="F4" s="361"/>
      <c r="G4" s="325"/>
      <c r="H4" s="321"/>
      <c r="I4" s="324"/>
      <c r="M4" s="28"/>
      <c r="N4" s="28"/>
      <c r="O4" s="28"/>
      <c r="P4" s="28"/>
      <c r="Q4" s="28"/>
      <c r="R4" s="28"/>
      <c r="S4" s="28"/>
      <c r="T4" s="28"/>
      <c r="U4" s="28"/>
      <c r="V4" s="28"/>
    </row>
    <row r="5" spans="2:22" ht="15.75" thickBot="1">
      <c r="B5" s="28"/>
      <c r="C5" s="251"/>
      <c r="D5" s="46" t="s">
        <v>131</v>
      </c>
      <c r="E5" s="330">
        <f>'Budget &amp; Fin Report'!K9</f>
        <v>44197</v>
      </c>
      <c r="F5" s="331">
        <f>'Budget &amp; Fin Report'!P9</f>
        <v>44348</v>
      </c>
      <c r="G5" s="326" t="s">
        <v>251</v>
      </c>
      <c r="H5" s="327"/>
      <c r="I5" s="328"/>
      <c r="M5" s="28"/>
      <c r="N5" s="28"/>
      <c r="O5" s="28"/>
      <c r="P5" s="28"/>
      <c r="Q5" s="28"/>
      <c r="R5" s="28"/>
      <c r="S5" s="28"/>
      <c r="T5" s="28"/>
      <c r="U5" s="28"/>
      <c r="V5" s="28"/>
    </row>
    <row r="6" spans="2:22" s="28" customFormat="1">
      <c r="C6" s="251"/>
      <c r="D6" s="35"/>
      <c r="E6" s="35"/>
      <c r="F6" s="35"/>
      <c r="G6" s="64"/>
    </row>
    <row r="7" spans="2:22">
      <c r="B7" s="28"/>
      <c r="C7" s="251"/>
      <c r="D7" s="35"/>
      <c r="E7" s="35"/>
      <c r="F7" s="35"/>
      <c r="H7" s="65"/>
      <c r="I7" s="28"/>
      <c r="M7" s="28"/>
      <c r="N7" s="28"/>
      <c r="O7" s="28"/>
      <c r="P7" s="28"/>
      <c r="Q7" s="28"/>
      <c r="R7" s="28"/>
      <c r="S7" s="28"/>
      <c r="T7" s="28"/>
      <c r="U7" s="28"/>
      <c r="V7" s="28"/>
    </row>
    <row r="8" spans="2:22" s="280" customFormat="1" ht="12.75" thickBot="1">
      <c r="B8" s="280" t="s">
        <v>252</v>
      </c>
      <c r="C8" s="281"/>
      <c r="D8" s="282" t="s">
        <v>252</v>
      </c>
      <c r="E8" s="282"/>
      <c r="F8" s="282"/>
      <c r="I8" s="280" t="s">
        <v>252</v>
      </c>
      <c r="M8" s="282" t="s">
        <v>252</v>
      </c>
      <c r="R8" s="283"/>
      <c r="S8" s="284"/>
      <c r="T8" s="284"/>
      <c r="U8" s="285"/>
      <c r="V8" s="285"/>
    </row>
    <row r="9" spans="2:22" ht="39" thickBot="1">
      <c r="B9" s="3" t="s">
        <v>253</v>
      </c>
      <c r="C9" s="249" t="s">
        <v>141</v>
      </c>
      <c r="D9" s="4" t="s">
        <v>254</v>
      </c>
      <c r="E9" s="4" t="s">
        <v>255</v>
      </c>
      <c r="F9" s="4" t="s">
        <v>256</v>
      </c>
      <c r="G9" s="4" t="s">
        <v>257</v>
      </c>
      <c r="H9" s="5" t="s">
        <v>89</v>
      </c>
      <c r="I9" s="6" t="s">
        <v>258</v>
      </c>
      <c r="J9" s="314" t="s">
        <v>259</v>
      </c>
      <c r="K9" s="314" t="s">
        <v>260</v>
      </c>
      <c r="L9" s="314" t="s">
        <v>261</v>
      </c>
      <c r="M9" s="7" t="s">
        <v>262</v>
      </c>
      <c r="N9" s="28"/>
      <c r="O9" s="28"/>
      <c r="P9" s="28"/>
      <c r="Q9" s="28"/>
      <c r="R9" s="28"/>
      <c r="S9" s="28"/>
      <c r="T9" s="28"/>
      <c r="U9" s="28"/>
      <c r="V9" s="28"/>
    </row>
    <row r="10" spans="2:22">
      <c r="B10" s="286" t="s">
        <v>152</v>
      </c>
      <c r="C10" s="252" t="str">
        <f>VLOOKUP(B10,'Budget &amp; Fin Report'!$B$10:$C$92,2,FALSE)</f>
        <v>Project Officer</v>
      </c>
      <c r="D10" s="311">
        <v>44197</v>
      </c>
      <c r="E10" s="291">
        <v>44289</v>
      </c>
      <c r="F10" s="291"/>
      <c r="G10" s="291">
        <v>43772</v>
      </c>
      <c r="H10" s="292"/>
      <c r="I10" s="293">
        <v>0.75</v>
      </c>
      <c r="J10" s="315"/>
      <c r="K10" s="315"/>
      <c r="L10" s="315"/>
      <c r="M10" s="294">
        <v>5000</v>
      </c>
      <c r="N10" s="28"/>
      <c r="O10" s="28"/>
      <c r="P10" s="28"/>
      <c r="Q10" s="28"/>
      <c r="R10" s="28"/>
      <c r="S10" s="28"/>
      <c r="T10" s="28"/>
      <c r="U10" s="28"/>
      <c r="V10" s="28"/>
    </row>
    <row r="11" spans="2:22">
      <c r="B11" s="287" t="s">
        <v>152</v>
      </c>
      <c r="C11" s="253" t="str">
        <f>VLOOKUP(B11,'Budget &amp; Fin Report'!$B$10:$C$92,2,FALSE)</f>
        <v>Project Officer</v>
      </c>
      <c r="D11" s="312">
        <v>44197</v>
      </c>
      <c r="E11" s="296">
        <v>44290</v>
      </c>
      <c r="F11" s="296"/>
      <c r="G11" s="296">
        <v>43772</v>
      </c>
      <c r="H11" s="297"/>
      <c r="I11" s="298">
        <v>0.75</v>
      </c>
      <c r="J11" s="316"/>
      <c r="K11" s="316"/>
      <c r="L11" s="316"/>
      <c r="M11" s="299">
        <v>5000</v>
      </c>
      <c r="N11" s="28"/>
      <c r="O11" s="28"/>
      <c r="P11" s="28"/>
      <c r="Q11" s="28"/>
      <c r="R11" s="28"/>
      <c r="S11" s="28"/>
      <c r="T11" s="28"/>
      <c r="U11" s="28"/>
      <c r="V11" s="28"/>
    </row>
    <row r="12" spans="2:22">
      <c r="B12" s="287" t="s">
        <v>155</v>
      </c>
      <c r="C12" s="253" t="str">
        <f>VLOOKUP(B12,'Budget &amp; Fin Report'!$B$10:$C$92,2,FALSE)</f>
        <v>Accountant</v>
      </c>
      <c r="D12" s="312">
        <v>44256</v>
      </c>
      <c r="E12" s="296">
        <v>44291</v>
      </c>
      <c r="F12" s="296"/>
      <c r="G12" s="296">
        <v>43772</v>
      </c>
      <c r="H12" s="297"/>
      <c r="I12" s="300">
        <v>1</v>
      </c>
      <c r="J12" s="316"/>
      <c r="K12" s="316"/>
      <c r="L12" s="316"/>
      <c r="M12" s="299">
        <v>12000</v>
      </c>
      <c r="N12" s="28"/>
      <c r="O12" s="28"/>
      <c r="P12" s="28"/>
      <c r="Q12" s="28"/>
      <c r="R12" s="28"/>
      <c r="S12" s="28"/>
      <c r="T12" s="28"/>
      <c r="U12" s="28"/>
      <c r="V12" s="28"/>
    </row>
    <row r="13" spans="2:22">
      <c r="B13" s="288" t="s">
        <v>158</v>
      </c>
      <c r="C13" s="253" t="str">
        <f>VLOOKUP(B13,'Budget &amp; Fin Report'!$B$10:$C$92,2,FALSE)</f>
        <v>M&amp;E field assistant</v>
      </c>
      <c r="D13" s="312">
        <v>44256</v>
      </c>
      <c r="E13" s="296">
        <v>44292</v>
      </c>
      <c r="F13" s="296"/>
      <c r="G13" s="296">
        <v>43772</v>
      </c>
      <c r="H13" s="297"/>
      <c r="I13" s="300">
        <v>1</v>
      </c>
      <c r="J13" s="316"/>
      <c r="K13" s="316"/>
      <c r="L13" s="316"/>
      <c r="M13" s="299">
        <v>2000</v>
      </c>
      <c r="N13" s="28"/>
      <c r="O13" s="28"/>
      <c r="P13" s="28"/>
      <c r="Q13" s="28"/>
      <c r="R13" s="28"/>
      <c r="S13" s="28"/>
      <c r="T13" s="28"/>
      <c r="U13" s="28"/>
      <c r="V13" s="28"/>
    </row>
    <row r="14" spans="2:22">
      <c r="B14" s="287" t="s">
        <v>174</v>
      </c>
      <c r="C14" s="253" t="str">
        <f>VLOOKUP(B14,'Budget &amp; Fin Report'!$B$10:$C$92,2,FALSE)</f>
        <v>Examples</v>
      </c>
      <c r="D14" s="312">
        <v>44228</v>
      </c>
      <c r="E14" s="296">
        <v>44293</v>
      </c>
      <c r="F14" s="296"/>
      <c r="G14" s="296">
        <v>43772</v>
      </c>
      <c r="H14" s="297"/>
      <c r="I14" s="300">
        <v>1</v>
      </c>
      <c r="J14" s="316"/>
      <c r="K14" s="316"/>
      <c r="L14" s="316"/>
      <c r="M14" s="299">
        <v>100</v>
      </c>
      <c r="N14" s="28"/>
      <c r="O14" s="28"/>
      <c r="P14" s="28"/>
      <c r="Q14" s="28"/>
      <c r="R14" s="28"/>
      <c r="S14" s="28"/>
      <c r="T14" s="28"/>
      <c r="U14" s="28"/>
      <c r="V14" s="28"/>
    </row>
    <row r="15" spans="2:22">
      <c r="B15" s="287" t="s">
        <v>176</v>
      </c>
      <c r="C15" s="253" t="str">
        <f>VLOOKUP(B15,'Budget &amp; Fin Report'!$B$10:$C$92,2,FALSE)</f>
        <v>Examples</v>
      </c>
      <c r="D15" s="312">
        <v>44228</v>
      </c>
      <c r="E15" s="296">
        <v>44294</v>
      </c>
      <c r="F15" s="296"/>
      <c r="G15" s="296">
        <v>43772</v>
      </c>
      <c r="H15" s="297"/>
      <c r="I15" s="300">
        <v>1</v>
      </c>
      <c r="J15" s="316"/>
      <c r="K15" s="316"/>
      <c r="L15" s="316"/>
      <c r="M15" s="299">
        <v>345</v>
      </c>
      <c r="N15" s="28"/>
      <c r="O15" s="28"/>
      <c r="P15" s="28"/>
      <c r="Q15" s="28"/>
      <c r="R15" s="28"/>
      <c r="S15" s="28"/>
      <c r="T15" s="28"/>
      <c r="U15" s="28"/>
      <c r="V15" s="28"/>
    </row>
    <row r="16" spans="2:22">
      <c r="B16" s="287" t="s">
        <v>177</v>
      </c>
      <c r="C16" s="253" t="str">
        <f>VLOOKUP(B16,'Budget &amp; Fin Report'!$B$10:$C$92,2,FALSE)</f>
        <v>Examples</v>
      </c>
      <c r="D16" s="312">
        <v>44256</v>
      </c>
      <c r="E16" s="296">
        <v>44295</v>
      </c>
      <c r="F16" s="296"/>
      <c r="G16" s="296">
        <v>43772</v>
      </c>
      <c r="H16" s="297"/>
      <c r="I16" s="300">
        <v>1</v>
      </c>
      <c r="J16" s="316"/>
      <c r="K16" s="316"/>
      <c r="L16" s="316"/>
      <c r="M16" s="299">
        <v>6788</v>
      </c>
      <c r="N16" s="28"/>
      <c r="O16" s="28"/>
      <c r="P16" s="28"/>
      <c r="Q16" s="28"/>
      <c r="R16" s="28"/>
      <c r="S16" s="28"/>
      <c r="T16" s="28"/>
      <c r="U16" s="28"/>
      <c r="V16" s="28"/>
    </row>
    <row r="17" spans="2:13">
      <c r="B17" s="289" t="s">
        <v>189</v>
      </c>
      <c r="C17" s="253" t="str">
        <f>VLOOKUP(B17,'Budget &amp; Fin Report'!$B$10:$C$92,2,FALSE)</f>
        <v>Laptop</v>
      </c>
      <c r="D17" s="312">
        <v>44228</v>
      </c>
      <c r="E17" s="296">
        <v>44296</v>
      </c>
      <c r="F17" s="296"/>
      <c r="G17" s="296">
        <v>43772</v>
      </c>
      <c r="H17" s="301"/>
      <c r="I17" s="300">
        <v>1</v>
      </c>
      <c r="J17" s="316"/>
      <c r="K17" s="316"/>
      <c r="L17" s="316"/>
      <c r="M17" s="299">
        <v>653</v>
      </c>
    </row>
    <row r="18" spans="2:13">
      <c r="B18" s="289" t="s">
        <v>189</v>
      </c>
      <c r="C18" s="253" t="str">
        <f>VLOOKUP(B18,'Budget &amp; Fin Report'!$B$10:$C$92,2,FALSE)</f>
        <v>Laptop</v>
      </c>
      <c r="D18" s="312">
        <v>44256</v>
      </c>
      <c r="E18" s="296">
        <v>44297</v>
      </c>
      <c r="F18" s="296"/>
      <c r="G18" s="296">
        <v>43801</v>
      </c>
      <c r="H18" s="301"/>
      <c r="I18" s="300">
        <v>1</v>
      </c>
      <c r="J18" s="316"/>
      <c r="K18" s="316"/>
      <c r="L18" s="316"/>
      <c r="M18" s="299">
        <v>487</v>
      </c>
    </row>
    <row r="19" spans="2:13">
      <c r="B19" s="289" t="s">
        <v>204</v>
      </c>
      <c r="C19" s="253" t="str">
        <f>VLOOKUP(B19,'Budget &amp; Fin Report'!$B$10:$C$92,2,FALSE)</f>
        <v>Water Tank</v>
      </c>
      <c r="D19" s="312">
        <v>44228</v>
      </c>
      <c r="E19" s="296">
        <v>44298</v>
      </c>
      <c r="F19" s="296"/>
      <c r="G19" s="296">
        <v>43820</v>
      </c>
      <c r="H19" s="301"/>
      <c r="I19" s="300">
        <v>1</v>
      </c>
      <c r="J19" s="316"/>
      <c r="K19" s="316"/>
      <c r="L19" s="316"/>
      <c r="M19" s="299">
        <v>999</v>
      </c>
    </row>
    <row r="20" spans="2:13">
      <c r="B20" s="289" t="s">
        <v>208</v>
      </c>
      <c r="C20" s="253" t="str">
        <f>VLOOKUP(B20,'Budget &amp; Fin Report'!$B$10:$C$92,2,FALSE)</f>
        <v>Jackhammer</v>
      </c>
      <c r="D20" s="312">
        <v>44228</v>
      </c>
      <c r="E20" s="296">
        <v>44299</v>
      </c>
      <c r="F20" s="296"/>
      <c r="G20" s="296">
        <v>43820</v>
      </c>
      <c r="H20" s="301"/>
      <c r="I20" s="300">
        <v>1</v>
      </c>
      <c r="J20" s="316"/>
      <c r="K20" s="316"/>
      <c r="L20" s="316"/>
      <c r="M20" s="299">
        <v>1000</v>
      </c>
    </row>
    <row r="21" spans="2:13">
      <c r="B21" s="289" t="s">
        <v>222</v>
      </c>
      <c r="C21" s="253" t="str">
        <f>VLOOKUP(B21,'Budget &amp; Fin Report'!$B$10:$C$92,2,FALSE)</f>
        <v>Flight Geneva</v>
      </c>
      <c r="D21" s="312">
        <v>44256</v>
      </c>
      <c r="E21" s="296">
        <v>44300</v>
      </c>
      <c r="F21" s="296"/>
      <c r="G21" s="296">
        <v>43820</v>
      </c>
      <c r="H21" s="301"/>
      <c r="I21" s="300">
        <v>1</v>
      </c>
      <c r="J21" s="316"/>
      <c r="K21" s="316"/>
      <c r="L21" s="316"/>
      <c r="M21" s="299">
        <v>3500</v>
      </c>
    </row>
    <row r="22" spans="2:13">
      <c r="B22" s="289" t="s">
        <v>237</v>
      </c>
      <c r="C22" s="254" t="str">
        <f>VLOOKUP(B22,'Budget &amp; Fin Report'!$B$10:$C$92,2,FALSE)</f>
        <v>Training Materials</v>
      </c>
      <c r="D22" s="313">
        <v>44228</v>
      </c>
      <c r="E22" s="296">
        <v>44301</v>
      </c>
      <c r="F22" s="296"/>
      <c r="G22" s="302" t="s">
        <v>263</v>
      </c>
      <c r="H22" s="301"/>
      <c r="I22" s="300">
        <v>1</v>
      </c>
      <c r="J22" s="317"/>
      <c r="K22" s="317"/>
      <c r="L22" s="317"/>
      <c r="M22" s="303">
        <v>800</v>
      </c>
    </row>
    <row r="23" spans="2:13" s="28" customFormat="1">
      <c r="B23" s="288" t="s">
        <v>189</v>
      </c>
      <c r="C23" s="253" t="str">
        <f>VLOOKUP(B23,'Budget &amp; Fin Report'!$B$10:$C$92,2,FALSE)</f>
        <v>Laptop</v>
      </c>
      <c r="D23" s="312">
        <v>44317</v>
      </c>
      <c r="E23" s="304">
        <v>44302</v>
      </c>
      <c r="F23" s="304"/>
      <c r="G23" s="304" t="s">
        <v>263</v>
      </c>
      <c r="H23" s="297"/>
      <c r="I23" s="298">
        <v>0.75</v>
      </c>
      <c r="J23" s="316"/>
      <c r="K23" s="316"/>
      <c r="L23" s="316"/>
      <c r="M23" s="299">
        <v>60</v>
      </c>
    </row>
    <row r="24" spans="2:13" s="28" customFormat="1">
      <c r="B24" s="287" t="s">
        <v>189</v>
      </c>
      <c r="C24" s="253" t="str">
        <f>VLOOKUP(B24,'Budget &amp; Fin Report'!$B$10:$C$92,2,FALSE)</f>
        <v>Laptop</v>
      </c>
      <c r="D24" s="312">
        <v>44348</v>
      </c>
      <c r="E24" s="296">
        <v>44303</v>
      </c>
      <c r="F24" s="296"/>
      <c r="G24" s="296" t="s">
        <v>263</v>
      </c>
      <c r="H24" s="297"/>
      <c r="I24" s="298">
        <v>0.75</v>
      </c>
      <c r="J24" s="316"/>
      <c r="K24" s="316"/>
      <c r="L24" s="316"/>
      <c r="M24" s="299">
        <v>50</v>
      </c>
    </row>
    <row r="25" spans="2:13" s="28" customFormat="1">
      <c r="B25" s="287" t="s">
        <v>174</v>
      </c>
      <c r="C25" s="253" t="str">
        <f>VLOOKUP(B25,'Budget &amp; Fin Report'!$B$10:$C$92,2,FALSE)</f>
        <v>Examples</v>
      </c>
      <c r="D25" s="312">
        <v>44348</v>
      </c>
      <c r="E25" s="296">
        <v>44304</v>
      </c>
      <c r="F25" s="296"/>
      <c r="G25" s="296" t="s">
        <v>263</v>
      </c>
      <c r="H25" s="297"/>
      <c r="I25" s="300">
        <v>1</v>
      </c>
      <c r="J25" s="316"/>
      <c r="K25" s="316"/>
      <c r="L25" s="316"/>
      <c r="M25" s="299">
        <v>5000</v>
      </c>
    </row>
    <row r="26" spans="2:13" s="28" customFormat="1">
      <c r="B26" s="288" t="s">
        <v>174</v>
      </c>
      <c r="C26" s="253" t="str">
        <f>VLOOKUP(B26,'Budget &amp; Fin Report'!$B$10:$C$92,2,FALSE)</f>
        <v>Examples</v>
      </c>
      <c r="D26" s="312">
        <v>44348</v>
      </c>
      <c r="E26" s="296">
        <v>44305</v>
      </c>
      <c r="F26" s="296"/>
      <c r="G26" s="296" t="s">
        <v>263</v>
      </c>
      <c r="H26" s="297"/>
      <c r="I26" s="300">
        <v>1</v>
      </c>
      <c r="J26" s="316"/>
      <c r="K26" s="316"/>
      <c r="L26" s="316"/>
      <c r="M26" s="299">
        <v>400</v>
      </c>
    </row>
    <row r="27" spans="2:13" s="28" customFormat="1">
      <c r="B27" s="287"/>
      <c r="C27" s="253"/>
      <c r="D27" s="295"/>
      <c r="E27" s="296"/>
      <c r="F27" s="296"/>
      <c r="G27" s="296"/>
      <c r="H27" s="297"/>
      <c r="I27" s="300"/>
      <c r="J27" s="316"/>
      <c r="K27" s="316"/>
      <c r="L27" s="316"/>
      <c r="M27" s="299"/>
    </row>
    <row r="28" spans="2:13" s="28" customFormat="1">
      <c r="B28" s="287"/>
      <c r="C28" s="253"/>
      <c r="D28" s="295"/>
      <c r="E28" s="296"/>
      <c r="F28" s="296"/>
      <c r="G28" s="296"/>
      <c r="H28" s="297"/>
      <c r="I28" s="300"/>
      <c r="J28" s="316"/>
      <c r="K28" s="316"/>
      <c r="L28" s="316"/>
      <c r="M28" s="299"/>
    </row>
    <row r="29" spans="2:13" s="28" customFormat="1">
      <c r="B29" s="287"/>
      <c r="C29" s="253"/>
      <c r="D29" s="295"/>
      <c r="E29" s="296"/>
      <c r="F29" s="296"/>
      <c r="G29" s="296"/>
      <c r="H29" s="297"/>
      <c r="I29" s="300"/>
      <c r="J29" s="316"/>
      <c r="K29" s="316"/>
      <c r="L29" s="316"/>
      <c r="M29" s="299"/>
    </row>
    <row r="30" spans="2:13" s="28" customFormat="1">
      <c r="B30" s="289"/>
      <c r="C30" s="253"/>
      <c r="D30" s="295"/>
      <c r="E30" s="296"/>
      <c r="F30" s="296"/>
      <c r="G30" s="296"/>
      <c r="H30" s="301"/>
      <c r="I30" s="300"/>
      <c r="J30" s="316"/>
      <c r="K30" s="316"/>
      <c r="L30" s="316"/>
      <c r="M30" s="299"/>
    </row>
    <row r="31" spans="2:13" s="28" customFormat="1" hidden="1" outlineLevel="1">
      <c r="B31" s="289"/>
      <c r="C31" s="253"/>
      <c r="D31" s="295"/>
      <c r="E31" s="296"/>
      <c r="F31" s="296"/>
      <c r="G31" s="296"/>
      <c r="H31" s="301"/>
      <c r="I31" s="300"/>
      <c r="J31" s="316"/>
      <c r="K31" s="316"/>
      <c r="L31" s="316"/>
      <c r="M31" s="299"/>
    </row>
    <row r="32" spans="2:13" s="28" customFormat="1" hidden="1" outlineLevel="1">
      <c r="B32" s="289"/>
      <c r="C32" s="253"/>
      <c r="D32" s="295"/>
      <c r="E32" s="296"/>
      <c r="F32" s="296"/>
      <c r="G32" s="296"/>
      <c r="H32" s="301"/>
      <c r="I32" s="300"/>
      <c r="J32" s="316"/>
      <c r="K32" s="316"/>
      <c r="L32" s="316"/>
      <c r="M32" s="299"/>
    </row>
    <row r="33" spans="2:13" s="28" customFormat="1" hidden="1" outlineLevel="1">
      <c r="B33" s="289"/>
      <c r="C33" s="253"/>
      <c r="D33" s="295"/>
      <c r="E33" s="296"/>
      <c r="F33" s="296"/>
      <c r="G33" s="296"/>
      <c r="H33" s="301"/>
      <c r="I33" s="300"/>
      <c r="J33" s="316"/>
      <c r="K33" s="316"/>
      <c r="L33" s="316"/>
      <c r="M33" s="299"/>
    </row>
    <row r="34" spans="2:13" s="28" customFormat="1" hidden="1" outlineLevel="1">
      <c r="B34" s="289"/>
      <c r="C34" s="253"/>
      <c r="D34" s="295"/>
      <c r="E34" s="296"/>
      <c r="F34" s="296"/>
      <c r="G34" s="296"/>
      <c r="H34" s="301"/>
      <c r="I34" s="300"/>
      <c r="J34" s="316"/>
      <c r="K34" s="316"/>
      <c r="L34" s="316"/>
      <c r="M34" s="299"/>
    </row>
    <row r="35" spans="2:13" s="28" customFormat="1" hidden="1" outlineLevel="1">
      <c r="B35" s="289"/>
      <c r="C35" s="253"/>
      <c r="D35" s="295"/>
      <c r="E35" s="296"/>
      <c r="F35" s="296"/>
      <c r="G35" s="302"/>
      <c r="H35" s="301"/>
      <c r="I35" s="300"/>
      <c r="J35" s="316"/>
      <c r="K35" s="316"/>
      <c r="L35" s="316"/>
      <c r="M35" s="299"/>
    </row>
    <row r="36" spans="2:13" s="28" customFormat="1" hidden="1" outlineLevel="1">
      <c r="B36" s="287"/>
      <c r="C36" s="253"/>
      <c r="D36" s="295"/>
      <c r="E36" s="296"/>
      <c r="F36" s="296"/>
      <c r="G36" s="296"/>
      <c r="H36" s="297"/>
      <c r="I36" s="298"/>
      <c r="J36" s="316"/>
      <c r="K36" s="316"/>
      <c r="L36" s="316"/>
      <c r="M36" s="299"/>
    </row>
    <row r="37" spans="2:13" s="28" customFormat="1" hidden="1" outlineLevel="1">
      <c r="B37" s="287"/>
      <c r="C37" s="253"/>
      <c r="D37" s="295"/>
      <c r="E37" s="296"/>
      <c r="F37" s="296"/>
      <c r="G37" s="296"/>
      <c r="H37" s="297"/>
      <c r="I37" s="298"/>
      <c r="J37" s="316"/>
      <c r="K37" s="316"/>
      <c r="L37" s="316"/>
      <c r="M37" s="299"/>
    </row>
    <row r="38" spans="2:13" s="28" customFormat="1" hidden="1" outlineLevel="1">
      <c r="B38" s="287"/>
      <c r="C38" s="253"/>
      <c r="D38" s="295"/>
      <c r="E38" s="296"/>
      <c r="F38" s="296"/>
      <c r="G38" s="296"/>
      <c r="H38" s="297"/>
      <c r="I38" s="300"/>
      <c r="J38" s="316"/>
      <c r="K38" s="316"/>
      <c r="L38" s="316"/>
      <c r="M38" s="299"/>
    </row>
    <row r="39" spans="2:13" s="28" customFormat="1" hidden="1" outlineLevel="1">
      <c r="B39" s="288"/>
      <c r="C39" s="253"/>
      <c r="D39" s="295"/>
      <c r="E39" s="296"/>
      <c r="F39" s="296"/>
      <c r="G39" s="296"/>
      <c r="H39" s="297"/>
      <c r="I39" s="300"/>
      <c r="J39" s="316"/>
      <c r="K39" s="316"/>
      <c r="L39" s="316"/>
      <c r="M39" s="299"/>
    </row>
    <row r="40" spans="2:13" s="28" customFormat="1" hidden="1" outlineLevel="1">
      <c r="B40" s="287"/>
      <c r="C40" s="253"/>
      <c r="D40" s="295"/>
      <c r="E40" s="296"/>
      <c r="F40" s="296"/>
      <c r="G40" s="296"/>
      <c r="H40" s="297"/>
      <c r="I40" s="300"/>
      <c r="J40" s="316"/>
      <c r="K40" s="316"/>
      <c r="L40" s="316"/>
      <c r="M40" s="299"/>
    </row>
    <row r="41" spans="2:13" s="28" customFormat="1" hidden="1" outlineLevel="1">
      <c r="B41" s="287"/>
      <c r="C41" s="253"/>
      <c r="D41" s="295"/>
      <c r="E41" s="296"/>
      <c r="F41" s="296"/>
      <c r="G41" s="296"/>
      <c r="H41" s="297"/>
      <c r="I41" s="300"/>
      <c r="J41" s="316"/>
      <c r="K41" s="316"/>
      <c r="L41" s="316"/>
      <c r="M41" s="299"/>
    </row>
    <row r="42" spans="2:13" s="28" customFormat="1" hidden="1" outlineLevel="1">
      <c r="B42" s="287"/>
      <c r="C42" s="253"/>
      <c r="D42" s="295"/>
      <c r="E42" s="296"/>
      <c r="F42" s="296"/>
      <c r="G42" s="296"/>
      <c r="H42" s="297"/>
      <c r="I42" s="300"/>
      <c r="J42" s="316"/>
      <c r="K42" s="316"/>
      <c r="L42" s="316"/>
      <c r="M42" s="299"/>
    </row>
    <row r="43" spans="2:13" s="28" customFormat="1" hidden="1" outlineLevel="1">
      <c r="B43" s="289"/>
      <c r="C43" s="253"/>
      <c r="D43" s="295"/>
      <c r="E43" s="296"/>
      <c r="F43" s="296"/>
      <c r="G43" s="296"/>
      <c r="H43" s="301"/>
      <c r="I43" s="300"/>
      <c r="J43" s="316"/>
      <c r="K43" s="316"/>
      <c r="L43" s="316"/>
      <c r="M43" s="299"/>
    </row>
    <row r="44" spans="2:13" s="28" customFormat="1" hidden="1" outlineLevel="1">
      <c r="B44" s="289"/>
      <c r="C44" s="253"/>
      <c r="D44" s="295"/>
      <c r="E44" s="296"/>
      <c r="F44" s="296"/>
      <c r="G44" s="296"/>
      <c r="H44" s="301"/>
      <c r="I44" s="300"/>
      <c r="J44" s="316"/>
      <c r="K44" s="316"/>
      <c r="L44" s="316"/>
      <c r="M44" s="299"/>
    </row>
    <row r="45" spans="2:13" s="28" customFormat="1" hidden="1" outlineLevel="1">
      <c r="B45" s="289"/>
      <c r="C45" s="253"/>
      <c r="D45" s="295"/>
      <c r="E45" s="296"/>
      <c r="F45" s="296"/>
      <c r="G45" s="296"/>
      <c r="H45" s="301"/>
      <c r="I45" s="300"/>
      <c r="J45" s="316"/>
      <c r="K45" s="316"/>
      <c r="L45" s="316"/>
      <c r="M45" s="299"/>
    </row>
    <row r="46" spans="2:13" s="28" customFormat="1" hidden="1" outlineLevel="1">
      <c r="B46" s="289"/>
      <c r="C46" s="253"/>
      <c r="D46" s="295"/>
      <c r="E46" s="296"/>
      <c r="F46" s="296"/>
      <c r="G46" s="296"/>
      <c r="H46" s="301"/>
      <c r="I46" s="300"/>
      <c r="J46" s="316"/>
      <c r="K46" s="316"/>
      <c r="L46" s="316"/>
      <c r="M46" s="299"/>
    </row>
    <row r="47" spans="2:13" s="28" customFormat="1" hidden="1" outlineLevel="1">
      <c r="B47" s="289"/>
      <c r="C47" s="253"/>
      <c r="D47" s="295"/>
      <c r="E47" s="296"/>
      <c r="F47" s="296"/>
      <c r="G47" s="296"/>
      <c r="H47" s="301"/>
      <c r="I47" s="300"/>
      <c r="J47" s="316"/>
      <c r="K47" s="316"/>
      <c r="L47" s="316"/>
      <c r="M47" s="299"/>
    </row>
    <row r="48" spans="2:13" s="28" customFormat="1" hidden="1" outlineLevel="1">
      <c r="B48" s="289"/>
      <c r="C48" s="253"/>
      <c r="D48" s="295"/>
      <c r="E48" s="296"/>
      <c r="F48" s="296"/>
      <c r="G48" s="302"/>
      <c r="H48" s="301"/>
      <c r="I48" s="300"/>
      <c r="J48" s="316"/>
      <c r="K48" s="316"/>
      <c r="L48" s="316"/>
      <c r="M48" s="299"/>
    </row>
    <row r="49" spans="2:13" s="28" customFormat="1" hidden="1" outlineLevel="1">
      <c r="B49" s="287"/>
      <c r="C49" s="253"/>
      <c r="D49" s="295"/>
      <c r="E49" s="296"/>
      <c r="F49" s="296"/>
      <c r="G49" s="296"/>
      <c r="H49" s="297"/>
      <c r="I49" s="300"/>
      <c r="J49" s="316"/>
      <c r="K49" s="316"/>
      <c r="L49" s="316"/>
      <c r="M49" s="299"/>
    </row>
    <row r="50" spans="2:13" s="28" customFormat="1" hidden="1" outlineLevel="1">
      <c r="B50" s="287"/>
      <c r="C50" s="253"/>
      <c r="D50" s="295"/>
      <c r="E50" s="296"/>
      <c r="F50" s="296"/>
      <c r="G50" s="296"/>
      <c r="H50" s="297"/>
      <c r="I50" s="300"/>
      <c r="J50" s="316"/>
      <c r="K50" s="316"/>
      <c r="L50" s="316"/>
      <c r="M50" s="299"/>
    </row>
    <row r="51" spans="2:13" s="28" customFormat="1" hidden="1" outlineLevel="1">
      <c r="B51" s="287"/>
      <c r="C51" s="253"/>
      <c r="D51" s="295"/>
      <c r="E51" s="296"/>
      <c r="F51" s="296"/>
      <c r="G51" s="296"/>
      <c r="H51" s="297"/>
      <c r="I51" s="300"/>
      <c r="J51" s="316"/>
      <c r="K51" s="316"/>
      <c r="L51" s="316"/>
      <c r="M51" s="299"/>
    </row>
    <row r="52" spans="2:13" s="28" customFormat="1" hidden="1" outlineLevel="1">
      <c r="B52" s="289"/>
      <c r="C52" s="253"/>
      <c r="D52" s="295"/>
      <c r="E52" s="296"/>
      <c r="F52" s="296"/>
      <c r="G52" s="296"/>
      <c r="H52" s="301"/>
      <c r="I52" s="300"/>
      <c r="J52" s="316"/>
      <c r="K52" s="316"/>
      <c r="L52" s="316"/>
      <c r="M52" s="299"/>
    </row>
    <row r="53" spans="2:13" s="28" customFormat="1" hidden="1" outlineLevel="1">
      <c r="B53" s="289"/>
      <c r="C53" s="253"/>
      <c r="D53" s="295"/>
      <c r="E53" s="296"/>
      <c r="F53" s="296"/>
      <c r="G53" s="296"/>
      <c r="H53" s="301"/>
      <c r="I53" s="300"/>
      <c r="J53" s="316"/>
      <c r="K53" s="316"/>
      <c r="L53" s="316"/>
      <c r="M53" s="299"/>
    </row>
    <row r="54" spans="2:13" s="28" customFormat="1" hidden="1" outlineLevel="1">
      <c r="B54" s="289"/>
      <c r="C54" s="253"/>
      <c r="D54" s="295"/>
      <c r="E54" s="296"/>
      <c r="F54" s="296"/>
      <c r="G54" s="296"/>
      <c r="H54" s="301"/>
      <c r="I54" s="300"/>
      <c r="J54" s="316"/>
      <c r="K54" s="316"/>
      <c r="L54" s="316"/>
      <c r="M54" s="299"/>
    </row>
    <row r="55" spans="2:13" s="28" customFormat="1" hidden="1" outlineLevel="1">
      <c r="B55" s="289"/>
      <c r="C55" s="253"/>
      <c r="D55" s="295"/>
      <c r="E55" s="296"/>
      <c r="F55" s="296"/>
      <c r="G55" s="296"/>
      <c r="H55" s="301"/>
      <c r="I55" s="300"/>
      <c r="J55" s="316"/>
      <c r="K55" s="316"/>
      <c r="L55" s="316"/>
      <c r="M55" s="299"/>
    </row>
    <row r="56" spans="2:13" s="28" customFormat="1" hidden="1" outlineLevel="1">
      <c r="B56" s="289"/>
      <c r="C56" s="253"/>
      <c r="D56" s="295"/>
      <c r="E56" s="296"/>
      <c r="F56" s="296"/>
      <c r="G56" s="296"/>
      <c r="H56" s="301"/>
      <c r="I56" s="300"/>
      <c r="J56" s="316"/>
      <c r="K56" s="316"/>
      <c r="L56" s="316"/>
      <c r="M56" s="299"/>
    </row>
    <row r="57" spans="2:13" s="28" customFormat="1" hidden="1" outlineLevel="1">
      <c r="B57" s="289"/>
      <c r="C57" s="253"/>
      <c r="D57" s="295"/>
      <c r="E57" s="296"/>
      <c r="F57" s="296"/>
      <c r="G57" s="302"/>
      <c r="H57" s="301"/>
      <c r="I57" s="300"/>
      <c r="J57" s="316"/>
      <c r="K57" s="316"/>
      <c r="L57" s="316"/>
      <c r="M57" s="299"/>
    </row>
    <row r="58" spans="2:13" s="28" customFormat="1" hidden="1" outlineLevel="1">
      <c r="B58" s="287"/>
      <c r="C58" s="253"/>
      <c r="D58" s="295"/>
      <c r="E58" s="296"/>
      <c r="F58" s="296"/>
      <c r="G58" s="296"/>
      <c r="H58" s="297"/>
      <c r="I58" s="298"/>
      <c r="J58" s="316"/>
      <c r="K58" s="316"/>
      <c r="L58" s="316"/>
      <c r="M58" s="299"/>
    </row>
    <row r="59" spans="2:13" s="28" customFormat="1" hidden="1" outlineLevel="1">
      <c r="B59" s="287"/>
      <c r="C59" s="253"/>
      <c r="D59" s="295"/>
      <c r="E59" s="296"/>
      <c r="F59" s="296"/>
      <c r="G59" s="296"/>
      <c r="H59" s="297"/>
      <c r="I59" s="298"/>
      <c r="J59" s="316"/>
      <c r="K59" s="316"/>
      <c r="L59" s="316"/>
      <c r="M59" s="299"/>
    </row>
    <row r="60" spans="2:13" s="28" customFormat="1" hidden="1" outlineLevel="1">
      <c r="B60" s="287"/>
      <c r="C60" s="253"/>
      <c r="D60" s="295"/>
      <c r="E60" s="296"/>
      <c r="F60" s="296"/>
      <c r="G60" s="296"/>
      <c r="H60" s="297"/>
      <c r="I60" s="300"/>
      <c r="J60" s="316"/>
      <c r="K60" s="316"/>
      <c r="L60" s="316"/>
      <c r="M60" s="299"/>
    </row>
    <row r="61" spans="2:13" s="28" customFormat="1" hidden="1" outlineLevel="1">
      <c r="B61" s="288"/>
      <c r="C61" s="253"/>
      <c r="D61" s="295"/>
      <c r="E61" s="296"/>
      <c r="F61" s="296"/>
      <c r="G61" s="296"/>
      <c r="H61" s="297"/>
      <c r="I61" s="300"/>
      <c r="J61" s="316"/>
      <c r="K61" s="316"/>
      <c r="L61" s="316"/>
      <c r="M61" s="299"/>
    </row>
    <row r="62" spans="2:13" s="28" customFormat="1" hidden="1" outlineLevel="1">
      <c r="B62" s="287"/>
      <c r="C62" s="253"/>
      <c r="D62" s="295"/>
      <c r="E62" s="296"/>
      <c r="F62" s="296"/>
      <c r="G62" s="296"/>
      <c r="H62" s="297"/>
      <c r="I62" s="300"/>
      <c r="J62" s="316"/>
      <c r="K62" s="316"/>
      <c r="L62" s="316"/>
      <c r="M62" s="299"/>
    </row>
    <row r="63" spans="2:13" s="28" customFormat="1" hidden="1" outlineLevel="1">
      <c r="B63" s="287"/>
      <c r="C63" s="253"/>
      <c r="D63" s="295"/>
      <c r="E63" s="296"/>
      <c r="F63" s="296"/>
      <c r="G63" s="296"/>
      <c r="H63" s="297"/>
      <c r="I63" s="300"/>
      <c r="J63" s="316"/>
      <c r="K63" s="316"/>
      <c r="L63" s="316"/>
      <c r="M63" s="299"/>
    </row>
    <row r="64" spans="2:13" s="28" customFormat="1" hidden="1" outlineLevel="1">
      <c r="B64" s="287"/>
      <c r="C64" s="253"/>
      <c r="D64" s="295"/>
      <c r="E64" s="296"/>
      <c r="F64" s="296"/>
      <c r="G64" s="296"/>
      <c r="H64" s="297"/>
      <c r="I64" s="300"/>
      <c r="J64" s="316"/>
      <c r="K64" s="316"/>
      <c r="L64" s="316"/>
      <c r="M64" s="299"/>
    </row>
    <row r="65" spans="2:13" s="28" customFormat="1" hidden="1" outlineLevel="1">
      <c r="B65" s="289"/>
      <c r="C65" s="253"/>
      <c r="D65" s="295"/>
      <c r="E65" s="296"/>
      <c r="F65" s="296"/>
      <c r="G65" s="296"/>
      <c r="H65" s="301"/>
      <c r="I65" s="300"/>
      <c r="J65" s="316"/>
      <c r="K65" s="316"/>
      <c r="L65" s="316"/>
      <c r="M65" s="299"/>
    </row>
    <row r="66" spans="2:13" s="28" customFormat="1" hidden="1" outlineLevel="1">
      <c r="B66" s="289"/>
      <c r="C66" s="253"/>
      <c r="D66" s="295"/>
      <c r="E66" s="296"/>
      <c r="F66" s="296"/>
      <c r="G66" s="296"/>
      <c r="H66" s="301"/>
      <c r="I66" s="300"/>
      <c r="J66" s="316"/>
      <c r="K66" s="316"/>
      <c r="L66" s="316"/>
      <c r="M66" s="299"/>
    </row>
    <row r="67" spans="2:13" s="28" customFormat="1" hidden="1" outlineLevel="1">
      <c r="B67" s="289"/>
      <c r="C67" s="253"/>
      <c r="D67" s="295"/>
      <c r="E67" s="296"/>
      <c r="F67" s="296"/>
      <c r="G67" s="296"/>
      <c r="H67" s="301"/>
      <c r="I67" s="300"/>
      <c r="J67" s="316"/>
      <c r="K67" s="316"/>
      <c r="L67" s="316"/>
      <c r="M67" s="299"/>
    </row>
    <row r="68" spans="2:13" s="28" customFormat="1" hidden="1" outlineLevel="1">
      <c r="B68" s="289"/>
      <c r="C68" s="253"/>
      <c r="D68" s="295"/>
      <c r="E68" s="296"/>
      <c r="F68" s="296"/>
      <c r="G68" s="296"/>
      <c r="H68" s="301"/>
      <c r="I68" s="300"/>
      <c r="J68" s="316"/>
      <c r="K68" s="316"/>
      <c r="L68" s="316"/>
      <c r="M68" s="299"/>
    </row>
    <row r="69" spans="2:13" s="28" customFormat="1" hidden="1" outlineLevel="1">
      <c r="B69" s="289"/>
      <c r="C69" s="253"/>
      <c r="D69" s="295"/>
      <c r="E69" s="296"/>
      <c r="F69" s="296"/>
      <c r="G69" s="296"/>
      <c r="H69" s="301"/>
      <c r="I69" s="300"/>
      <c r="J69" s="316"/>
      <c r="K69" s="316"/>
      <c r="L69" s="316"/>
      <c r="M69" s="299"/>
    </row>
    <row r="70" spans="2:13" s="28" customFormat="1" hidden="1" outlineLevel="1">
      <c r="B70" s="289"/>
      <c r="C70" s="253"/>
      <c r="D70" s="295"/>
      <c r="E70" s="296"/>
      <c r="F70" s="296"/>
      <c r="G70" s="302"/>
      <c r="H70" s="301"/>
      <c r="I70" s="300"/>
      <c r="J70" s="316"/>
      <c r="K70" s="316"/>
      <c r="L70" s="316"/>
      <c r="M70" s="299"/>
    </row>
    <row r="71" spans="2:13" s="28" customFormat="1" hidden="1" outlineLevel="1">
      <c r="B71" s="287"/>
      <c r="C71" s="253"/>
      <c r="D71" s="295"/>
      <c r="E71" s="296"/>
      <c r="F71" s="296"/>
      <c r="G71" s="296"/>
      <c r="H71" s="297"/>
      <c r="I71" s="300"/>
      <c r="J71" s="316"/>
      <c r="K71" s="316"/>
      <c r="L71" s="316"/>
      <c r="M71" s="299"/>
    </row>
    <row r="72" spans="2:13" s="28" customFormat="1" hidden="1" outlineLevel="1">
      <c r="B72" s="287"/>
      <c r="C72" s="253"/>
      <c r="D72" s="295"/>
      <c r="E72" s="296"/>
      <c r="F72" s="296"/>
      <c r="G72" s="296"/>
      <c r="H72" s="297"/>
      <c r="I72" s="300"/>
      <c r="J72" s="316"/>
      <c r="K72" s="316"/>
      <c r="L72" s="316"/>
      <c r="M72" s="299"/>
    </row>
    <row r="73" spans="2:13" s="28" customFormat="1" hidden="1" outlineLevel="1">
      <c r="B73" s="287"/>
      <c r="C73" s="253"/>
      <c r="D73" s="295"/>
      <c r="E73" s="296"/>
      <c r="F73" s="296"/>
      <c r="G73" s="296"/>
      <c r="H73" s="297"/>
      <c r="I73" s="300"/>
      <c r="J73" s="316"/>
      <c r="K73" s="316"/>
      <c r="L73" s="316"/>
      <c r="M73" s="299"/>
    </row>
    <row r="74" spans="2:13" s="28" customFormat="1" hidden="1" outlineLevel="1">
      <c r="B74" s="289"/>
      <c r="C74" s="253"/>
      <c r="D74" s="295"/>
      <c r="E74" s="296"/>
      <c r="F74" s="296"/>
      <c r="G74" s="296"/>
      <c r="H74" s="301"/>
      <c r="I74" s="300"/>
      <c r="J74" s="316"/>
      <c r="K74" s="316"/>
      <c r="L74" s="316"/>
      <c r="M74" s="299"/>
    </row>
    <row r="75" spans="2:13" s="28" customFormat="1" hidden="1" outlineLevel="1">
      <c r="B75" s="289"/>
      <c r="C75" s="253"/>
      <c r="D75" s="295"/>
      <c r="E75" s="296"/>
      <c r="F75" s="296"/>
      <c r="G75" s="296"/>
      <c r="H75" s="301"/>
      <c r="I75" s="300"/>
      <c r="J75" s="316"/>
      <c r="K75" s="316"/>
      <c r="L75" s="316"/>
      <c r="M75" s="299"/>
    </row>
    <row r="76" spans="2:13" s="28" customFormat="1" hidden="1" outlineLevel="1">
      <c r="B76" s="289"/>
      <c r="C76" s="253"/>
      <c r="D76" s="295"/>
      <c r="E76" s="296"/>
      <c r="F76" s="296"/>
      <c r="G76" s="296"/>
      <c r="H76" s="301"/>
      <c r="I76" s="300"/>
      <c r="J76" s="316"/>
      <c r="K76" s="316"/>
      <c r="L76" s="316"/>
      <c r="M76" s="299"/>
    </row>
    <row r="77" spans="2:13" s="28" customFormat="1" hidden="1" outlineLevel="1">
      <c r="B77" s="289"/>
      <c r="C77" s="253"/>
      <c r="D77" s="295"/>
      <c r="E77" s="296"/>
      <c r="F77" s="296"/>
      <c r="G77" s="296"/>
      <c r="H77" s="301"/>
      <c r="I77" s="300"/>
      <c r="J77" s="316"/>
      <c r="K77" s="316"/>
      <c r="L77" s="316"/>
      <c r="M77" s="299"/>
    </row>
    <row r="78" spans="2:13" s="28" customFormat="1" hidden="1" outlineLevel="1">
      <c r="B78" s="289"/>
      <c r="C78" s="253"/>
      <c r="D78" s="295"/>
      <c r="E78" s="296"/>
      <c r="F78" s="296"/>
      <c r="G78" s="296"/>
      <c r="H78" s="301"/>
      <c r="I78" s="300"/>
      <c r="J78" s="316"/>
      <c r="K78" s="316"/>
      <c r="L78" s="316"/>
      <c r="M78" s="299"/>
    </row>
    <row r="79" spans="2:13" s="28" customFormat="1" hidden="1" outlineLevel="1">
      <c r="B79" s="289"/>
      <c r="C79" s="253"/>
      <c r="D79" s="295"/>
      <c r="E79" s="296"/>
      <c r="F79" s="296"/>
      <c r="G79" s="302"/>
      <c r="H79" s="301"/>
      <c r="I79" s="300"/>
      <c r="J79" s="316"/>
      <c r="K79" s="316"/>
      <c r="L79" s="316"/>
      <c r="M79" s="299"/>
    </row>
    <row r="80" spans="2:13" s="28" customFormat="1" hidden="1" outlineLevel="1">
      <c r="B80" s="287"/>
      <c r="C80" s="253"/>
      <c r="D80" s="295"/>
      <c r="E80" s="296"/>
      <c r="F80" s="296"/>
      <c r="G80" s="296"/>
      <c r="H80" s="297"/>
      <c r="I80" s="298"/>
      <c r="J80" s="316"/>
      <c r="K80" s="316"/>
      <c r="L80" s="316"/>
      <c r="M80" s="299"/>
    </row>
    <row r="81" spans="2:13" s="28" customFormat="1" hidden="1" outlineLevel="1">
      <c r="B81" s="287"/>
      <c r="C81" s="253"/>
      <c r="D81" s="295"/>
      <c r="E81" s="296"/>
      <c r="F81" s="296"/>
      <c r="G81" s="296"/>
      <c r="H81" s="297"/>
      <c r="I81" s="298"/>
      <c r="J81" s="316"/>
      <c r="K81" s="316"/>
      <c r="L81" s="316"/>
      <c r="M81" s="299"/>
    </row>
    <row r="82" spans="2:13" s="28" customFormat="1" hidden="1" outlineLevel="1">
      <c r="B82" s="287"/>
      <c r="C82" s="253"/>
      <c r="D82" s="295"/>
      <c r="E82" s="296"/>
      <c r="F82" s="296"/>
      <c r="G82" s="296"/>
      <c r="H82" s="297"/>
      <c r="I82" s="300"/>
      <c r="J82" s="316"/>
      <c r="K82" s="316"/>
      <c r="L82" s="316"/>
      <c r="M82" s="299"/>
    </row>
    <row r="83" spans="2:13" s="28" customFormat="1" hidden="1" outlineLevel="1">
      <c r="B83" s="288"/>
      <c r="C83" s="253"/>
      <c r="D83" s="295"/>
      <c r="E83" s="296"/>
      <c r="F83" s="296"/>
      <c r="G83" s="296"/>
      <c r="H83" s="297"/>
      <c r="I83" s="300"/>
      <c r="J83" s="316"/>
      <c r="K83" s="316"/>
      <c r="L83" s="316"/>
      <c r="M83" s="299"/>
    </row>
    <row r="84" spans="2:13" s="28" customFormat="1" hidden="1" outlineLevel="1">
      <c r="B84" s="287"/>
      <c r="C84" s="253"/>
      <c r="D84" s="295"/>
      <c r="E84" s="296"/>
      <c r="F84" s="296"/>
      <c r="G84" s="296"/>
      <c r="H84" s="297"/>
      <c r="I84" s="300"/>
      <c r="J84" s="316"/>
      <c r="K84" s="316"/>
      <c r="L84" s="316"/>
      <c r="M84" s="299"/>
    </row>
    <row r="85" spans="2:13" s="28" customFormat="1" hidden="1" outlineLevel="1">
      <c r="B85" s="287"/>
      <c r="C85" s="253"/>
      <c r="D85" s="295"/>
      <c r="E85" s="296"/>
      <c r="F85" s="296"/>
      <c r="G85" s="296"/>
      <c r="H85" s="297"/>
      <c r="I85" s="300"/>
      <c r="J85" s="316"/>
      <c r="K85" s="316"/>
      <c r="L85" s="316"/>
      <c r="M85" s="299"/>
    </row>
    <row r="86" spans="2:13" s="28" customFormat="1" hidden="1" outlineLevel="1">
      <c r="B86" s="287"/>
      <c r="C86" s="253"/>
      <c r="D86" s="295"/>
      <c r="E86" s="296"/>
      <c r="F86" s="296"/>
      <c r="G86" s="296"/>
      <c r="H86" s="297"/>
      <c r="I86" s="300"/>
      <c r="J86" s="316"/>
      <c r="K86" s="316"/>
      <c r="L86" s="316"/>
      <c r="M86" s="299"/>
    </row>
    <row r="87" spans="2:13" s="28" customFormat="1" hidden="1" outlineLevel="1">
      <c r="B87" s="289"/>
      <c r="C87" s="253"/>
      <c r="D87" s="295"/>
      <c r="E87" s="296"/>
      <c r="F87" s="296"/>
      <c r="G87" s="296"/>
      <c r="H87" s="301"/>
      <c r="I87" s="300"/>
      <c r="J87" s="316"/>
      <c r="K87" s="316"/>
      <c r="L87" s="316"/>
      <c r="M87" s="299"/>
    </row>
    <row r="88" spans="2:13" s="28" customFormat="1" hidden="1" outlineLevel="1">
      <c r="B88" s="289"/>
      <c r="C88" s="253"/>
      <c r="D88" s="295"/>
      <c r="E88" s="296"/>
      <c r="F88" s="296"/>
      <c r="G88" s="296"/>
      <c r="H88" s="301"/>
      <c r="I88" s="300"/>
      <c r="J88" s="316"/>
      <c r="K88" s="316"/>
      <c r="L88" s="316"/>
      <c r="M88" s="299"/>
    </row>
    <row r="89" spans="2:13" s="28" customFormat="1" hidden="1" outlineLevel="1">
      <c r="B89" s="289"/>
      <c r="C89" s="253"/>
      <c r="D89" s="295"/>
      <c r="E89" s="296"/>
      <c r="F89" s="296"/>
      <c r="G89" s="296"/>
      <c r="H89" s="301"/>
      <c r="I89" s="300"/>
      <c r="J89" s="316"/>
      <c r="K89" s="316"/>
      <c r="L89" s="316"/>
      <c r="M89" s="299"/>
    </row>
    <row r="90" spans="2:13" s="28" customFormat="1" hidden="1" outlineLevel="1">
      <c r="B90" s="289"/>
      <c r="C90" s="253"/>
      <c r="D90" s="295"/>
      <c r="E90" s="296"/>
      <c r="F90" s="296"/>
      <c r="G90" s="296"/>
      <c r="H90" s="301"/>
      <c r="I90" s="300"/>
      <c r="J90" s="316"/>
      <c r="K90" s="316"/>
      <c r="L90" s="316"/>
      <c r="M90" s="299"/>
    </row>
    <row r="91" spans="2:13" s="28" customFormat="1" hidden="1" outlineLevel="1">
      <c r="B91" s="289"/>
      <c r="C91" s="253"/>
      <c r="D91" s="295"/>
      <c r="E91" s="296"/>
      <c r="F91" s="296"/>
      <c r="G91" s="296"/>
      <c r="H91" s="301"/>
      <c r="I91" s="300"/>
      <c r="J91" s="316"/>
      <c r="K91" s="316"/>
      <c r="L91" s="316"/>
      <c r="M91" s="299"/>
    </row>
    <row r="92" spans="2:13" s="28" customFormat="1" hidden="1" outlineLevel="1">
      <c r="B92" s="289"/>
      <c r="C92" s="253"/>
      <c r="D92" s="295"/>
      <c r="E92" s="296"/>
      <c r="F92" s="296"/>
      <c r="G92" s="302"/>
      <c r="H92" s="301"/>
      <c r="I92" s="300"/>
      <c r="J92" s="316"/>
      <c r="K92" s="316"/>
      <c r="L92" s="316"/>
      <c r="M92" s="299"/>
    </row>
    <row r="93" spans="2:13" s="28" customFormat="1" hidden="1" outlineLevel="1">
      <c r="B93" s="287"/>
      <c r="C93" s="253"/>
      <c r="D93" s="295"/>
      <c r="E93" s="296"/>
      <c r="F93" s="296"/>
      <c r="G93" s="296"/>
      <c r="H93" s="297"/>
      <c r="I93" s="300"/>
      <c r="J93" s="316"/>
      <c r="K93" s="316"/>
      <c r="L93" s="316"/>
      <c r="M93" s="299"/>
    </row>
    <row r="94" spans="2:13" s="28" customFormat="1" hidden="1" outlineLevel="1">
      <c r="B94" s="287"/>
      <c r="C94" s="253"/>
      <c r="D94" s="295"/>
      <c r="E94" s="296"/>
      <c r="F94" s="296"/>
      <c r="G94" s="296"/>
      <c r="H94" s="297"/>
      <c r="I94" s="300"/>
      <c r="J94" s="316"/>
      <c r="K94" s="316"/>
      <c r="L94" s="316"/>
      <c r="M94" s="299"/>
    </row>
    <row r="95" spans="2:13" s="28" customFormat="1" hidden="1" outlineLevel="1">
      <c r="B95" s="287"/>
      <c r="C95" s="253"/>
      <c r="D95" s="295"/>
      <c r="E95" s="296"/>
      <c r="F95" s="296"/>
      <c r="G95" s="296"/>
      <c r="H95" s="297"/>
      <c r="I95" s="300"/>
      <c r="J95" s="316"/>
      <c r="K95" s="316"/>
      <c r="L95" s="316"/>
      <c r="M95" s="299"/>
    </row>
    <row r="96" spans="2:13" s="28" customFormat="1" hidden="1" outlineLevel="1">
      <c r="B96" s="289"/>
      <c r="C96" s="253"/>
      <c r="D96" s="295"/>
      <c r="E96" s="296"/>
      <c r="F96" s="296"/>
      <c r="G96" s="296"/>
      <c r="H96" s="301"/>
      <c r="I96" s="300"/>
      <c r="J96" s="316"/>
      <c r="K96" s="316"/>
      <c r="L96" s="316"/>
      <c r="M96" s="299"/>
    </row>
    <row r="97" spans="2:13" s="28" customFormat="1" hidden="1" outlineLevel="1">
      <c r="B97" s="289"/>
      <c r="C97" s="253"/>
      <c r="D97" s="295"/>
      <c r="E97" s="296"/>
      <c r="F97" s="296"/>
      <c r="G97" s="296"/>
      <c r="H97" s="301"/>
      <c r="I97" s="300"/>
      <c r="J97" s="316"/>
      <c r="K97" s="316"/>
      <c r="L97" s="316"/>
      <c r="M97" s="299"/>
    </row>
    <row r="98" spans="2:13" s="28" customFormat="1" hidden="1" outlineLevel="1">
      <c r="B98" s="289"/>
      <c r="C98" s="253"/>
      <c r="D98" s="295"/>
      <c r="E98" s="296"/>
      <c r="F98" s="296"/>
      <c r="G98" s="296"/>
      <c r="H98" s="301"/>
      <c r="I98" s="300"/>
      <c r="J98" s="316"/>
      <c r="K98" s="316"/>
      <c r="L98" s="316"/>
      <c r="M98" s="299"/>
    </row>
    <row r="99" spans="2:13" s="28" customFormat="1" hidden="1" outlineLevel="1">
      <c r="B99" s="289"/>
      <c r="C99" s="253"/>
      <c r="D99" s="295"/>
      <c r="E99" s="296"/>
      <c r="F99" s="296"/>
      <c r="G99" s="296"/>
      <c r="H99" s="301"/>
      <c r="I99" s="300"/>
      <c r="J99" s="316"/>
      <c r="K99" s="316"/>
      <c r="L99" s="316"/>
      <c r="M99" s="299"/>
    </row>
    <row r="100" spans="2:13" s="28" customFormat="1" hidden="1" outlineLevel="1">
      <c r="B100" s="289"/>
      <c r="C100" s="253"/>
      <c r="D100" s="295"/>
      <c r="E100" s="296"/>
      <c r="F100" s="296"/>
      <c r="G100" s="296"/>
      <c r="H100" s="301"/>
      <c r="I100" s="300"/>
      <c r="J100" s="316"/>
      <c r="K100" s="316"/>
      <c r="L100" s="316"/>
      <c r="M100" s="299"/>
    </row>
    <row r="101" spans="2:13" s="28" customFormat="1" hidden="1" outlineLevel="1">
      <c r="B101" s="289"/>
      <c r="C101" s="253"/>
      <c r="D101" s="295"/>
      <c r="E101" s="296"/>
      <c r="F101" s="296"/>
      <c r="G101" s="302"/>
      <c r="H101" s="301"/>
      <c r="I101" s="300"/>
      <c r="J101" s="316"/>
      <c r="K101" s="316"/>
      <c r="L101" s="316"/>
      <c r="M101" s="299"/>
    </row>
    <row r="102" spans="2:13" s="28" customFormat="1" hidden="1" outlineLevel="1">
      <c r="B102" s="287"/>
      <c r="C102" s="253"/>
      <c r="D102" s="295"/>
      <c r="E102" s="296"/>
      <c r="F102" s="296"/>
      <c r="G102" s="296"/>
      <c r="H102" s="297"/>
      <c r="I102" s="298"/>
      <c r="J102" s="316"/>
      <c r="K102" s="316"/>
      <c r="L102" s="316"/>
      <c r="M102" s="299"/>
    </row>
    <row r="103" spans="2:13" s="28" customFormat="1" hidden="1" outlineLevel="1">
      <c r="B103" s="287"/>
      <c r="C103" s="253"/>
      <c r="D103" s="295"/>
      <c r="E103" s="296"/>
      <c r="F103" s="296"/>
      <c r="G103" s="296"/>
      <c r="H103" s="297"/>
      <c r="I103" s="298"/>
      <c r="J103" s="316"/>
      <c r="K103" s="316"/>
      <c r="L103" s="316"/>
      <c r="M103" s="299"/>
    </row>
    <row r="104" spans="2:13" s="28" customFormat="1" hidden="1" outlineLevel="1">
      <c r="B104" s="287"/>
      <c r="C104" s="253"/>
      <c r="D104" s="295"/>
      <c r="E104" s="296"/>
      <c r="F104" s="296"/>
      <c r="G104" s="296"/>
      <c r="H104" s="297"/>
      <c r="I104" s="300"/>
      <c r="J104" s="316"/>
      <c r="K104" s="316"/>
      <c r="L104" s="316"/>
      <c r="M104" s="299"/>
    </row>
    <row r="105" spans="2:13" s="28" customFormat="1" hidden="1" outlineLevel="1">
      <c r="B105" s="288"/>
      <c r="C105" s="253"/>
      <c r="D105" s="295"/>
      <c r="E105" s="296"/>
      <c r="F105" s="296"/>
      <c r="G105" s="296"/>
      <c r="H105" s="297"/>
      <c r="I105" s="300"/>
      <c r="J105" s="316"/>
      <c r="K105" s="316"/>
      <c r="L105" s="316"/>
      <c r="M105" s="299"/>
    </row>
    <row r="106" spans="2:13" s="28" customFormat="1" hidden="1" outlineLevel="1">
      <c r="B106" s="287"/>
      <c r="C106" s="253"/>
      <c r="D106" s="295"/>
      <c r="E106" s="296"/>
      <c r="F106" s="296"/>
      <c r="G106" s="296"/>
      <c r="H106" s="297"/>
      <c r="I106" s="300"/>
      <c r="J106" s="316"/>
      <c r="K106" s="316"/>
      <c r="L106" s="316"/>
      <c r="M106" s="299"/>
    </row>
    <row r="107" spans="2:13" s="28" customFormat="1" hidden="1" outlineLevel="1">
      <c r="B107" s="287"/>
      <c r="C107" s="253"/>
      <c r="D107" s="295"/>
      <c r="E107" s="296"/>
      <c r="F107" s="296"/>
      <c r="G107" s="296"/>
      <c r="H107" s="297"/>
      <c r="I107" s="300"/>
      <c r="J107" s="316"/>
      <c r="K107" s="316"/>
      <c r="L107" s="316"/>
      <c r="M107" s="299"/>
    </row>
    <row r="108" spans="2:13" s="28" customFormat="1" hidden="1" outlineLevel="1">
      <c r="B108" s="287"/>
      <c r="C108" s="253"/>
      <c r="D108" s="295"/>
      <c r="E108" s="296"/>
      <c r="F108" s="296"/>
      <c r="G108" s="296"/>
      <c r="H108" s="297"/>
      <c r="I108" s="300"/>
      <c r="J108" s="316"/>
      <c r="K108" s="316"/>
      <c r="L108" s="316"/>
      <c r="M108" s="299"/>
    </row>
    <row r="109" spans="2:13" s="28" customFormat="1" hidden="1" outlineLevel="1">
      <c r="B109" s="289"/>
      <c r="C109" s="253"/>
      <c r="D109" s="295"/>
      <c r="E109" s="296"/>
      <c r="F109" s="296"/>
      <c r="G109" s="296"/>
      <c r="H109" s="301"/>
      <c r="I109" s="300"/>
      <c r="J109" s="316"/>
      <c r="K109" s="316"/>
      <c r="L109" s="316"/>
      <c r="M109" s="299"/>
    </row>
    <row r="110" spans="2:13" s="28" customFormat="1" hidden="1" outlineLevel="1">
      <c r="B110" s="289"/>
      <c r="C110" s="253"/>
      <c r="D110" s="295"/>
      <c r="E110" s="296"/>
      <c r="F110" s="296"/>
      <c r="G110" s="296"/>
      <c r="H110" s="301"/>
      <c r="I110" s="300"/>
      <c r="J110" s="316"/>
      <c r="K110" s="316"/>
      <c r="L110" s="316"/>
      <c r="M110" s="299"/>
    </row>
    <row r="111" spans="2:13" s="28" customFormat="1" hidden="1" outlineLevel="1">
      <c r="B111" s="289"/>
      <c r="C111" s="253"/>
      <c r="D111" s="295"/>
      <c r="E111" s="296"/>
      <c r="F111" s="296"/>
      <c r="G111" s="296"/>
      <c r="H111" s="301"/>
      <c r="I111" s="300"/>
      <c r="J111" s="316"/>
      <c r="K111" s="316"/>
      <c r="L111" s="316"/>
      <c r="M111" s="299"/>
    </row>
    <row r="112" spans="2:13" s="28" customFormat="1" hidden="1" outlineLevel="1">
      <c r="B112" s="289"/>
      <c r="C112" s="253"/>
      <c r="D112" s="295"/>
      <c r="E112" s="296"/>
      <c r="F112" s="296"/>
      <c r="G112" s="296"/>
      <c r="H112" s="301"/>
      <c r="I112" s="300"/>
      <c r="J112" s="316"/>
      <c r="K112" s="316"/>
      <c r="L112" s="316"/>
      <c r="M112" s="299"/>
    </row>
    <row r="113" spans="2:13" s="28" customFormat="1" hidden="1" outlineLevel="1">
      <c r="B113" s="289"/>
      <c r="C113" s="253"/>
      <c r="D113" s="295"/>
      <c r="E113" s="296"/>
      <c r="F113" s="296"/>
      <c r="G113" s="296"/>
      <c r="H113" s="301"/>
      <c r="I113" s="300"/>
      <c r="J113" s="316"/>
      <c r="K113" s="316"/>
      <c r="L113" s="316"/>
      <c r="M113" s="299"/>
    </row>
    <row r="114" spans="2:13" s="28" customFormat="1" hidden="1" outlineLevel="1">
      <c r="B114" s="289"/>
      <c r="C114" s="253"/>
      <c r="D114" s="295"/>
      <c r="E114" s="296"/>
      <c r="F114" s="296"/>
      <c r="G114" s="302"/>
      <c r="H114" s="301"/>
      <c r="I114" s="300"/>
      <c r="J114" s="316"/>
      <c r="K114" s="316"/>
      <c r="L114" s="316"/>
      <c r="M114" s="299"/>
    </row>
    <row r="115" spans="2:13" ht="15.75" collapsed="1" thickBot="1">
      <c r="B115" s="290"/>
      <c r="C115" s="255"/>
      <c r="D115" s="305"/>
      <c r="E115" s="306"/>
      <c r="F115" s="306"/>
      <c r="G115" s="307"/>
      <c r="H115" s="308"/>
      <c r="I115" s="309"/>
      <c r="J115" s="318"/>
      <c r="K115" s="318"/>
      <c r="L115" s="318"/>
      <c r="M115" s="310"/>
    </row>
    <row r="117" spans="2:13" ht="15.75" thickBot="1">
      <c r="B117" s="92"/>
      <c r="C117" s="256"/>
      <c r="D117" s="92"/>
      <c r="E117" s="92"/>
      <c r="F117" s="92"/>
      <c r="G117" s="92"/>
      <c r="H117" s="92"/>
      <c r="I117" s="72" t="s">
        <v>25</v>
      </c>
      <c r="J117" s="72"/>
      <c r="K117" s="72"/>
      <c r="L117" s="72"/>
      <c r="M117" s="275">
        <f>SUM(M10:M115)</f>
        <v>44182</v>
      </c>
    </row>
    <row r="118" spans="2:13" ht="15.75" thickTop="1">
      <c r="B118" s="28"/>
      <c r="E118" s="28"/>
      <c r="H118" s="28"/>
      <c r="I118" s="28"/>
      <c r="M118" s="28"/>
    </row>
  </sheetData>
  <dataConsolidate/>
  <mergeCells count="2">
    <mergeCell ref="E2:F2"/>
    <mergeCell ref="E4:F4"/>
  </mergeCells>
  <phoneticPr fontId="30" type="noConversion"/>
  <dataValidations count="1">
    <dataValidation type="list" allowBlank="1" showInputMessage="1" showErrorMessage="1" sqref="D27:D115" xr:uid="{228CFF29-BBAD-4BA0-94D9-E2E62BBEC584}">
      <formula1>#REF!</formula1>
    </dataValidation>
  </dataValidation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660BC93-86EB-4F2D-AA8F-390058D3A97A}">
          <x14:formula1>
            <xm:f>'Budget &amp; Fin Report'!$B$10:$B$92</xm:f>
          </x14:formula1>
          <xm:sqref>B10:B115</xm:sqref>
        </x14:dataValidation>
        <x14:dataValidation type="list" allowBlank="1" showInputMessage="1" showErrorMessage="1" xr:uid="{4A5A0D74-72C6-42B2-BDC1-30485CC022D7}">
          <x14:formula1>
            <xm:f>'Budget &amp; Fin Report'!$K$9:$P$9</xm:f>
          </x14:formula1>
          <xm:sqref>D10:D26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7FAF-122B-4DC0-B2FF-E3A1CD24F302}">
  <dimension ref="B1:V118"/>
  <sheetViews>
    <sheetView showGridLines="0" zoomScaleNormal="100" workbookViewId="0">
      <selection activeCell="E119" sqref="E119"/>
    </sheetView>
  </sheetViews>
  <sheetFormatPr defaultRowHeight="15" outlineLevelRow="1"/>
  <cols>
    <col min="1" max="1" width="9.140625" style="28"/>
    <col min="2" max="2" width="11.140625" style="28" customWidth="1"/>
    <col min="3" max="3" width="17.140625" style="250" bestFit="1" customWidth="1"/>
    <col min="4" max="4" width="17.140625" style="28" customWidth="1"/>
    <col min="5" max="6" width="16.140625" style="28" customWidth="1"/>
    <col min="7" max="7" width="13.140625" style="28" customWidth="1"/>
    <col min="8" max="8" width="47.7109375" style="28" bestFit="1" customWidth="1"/>
    <col min="9" max="9" width="9.5703125" style="28" customWidth="1"/>
    <col min="10" max="10" width="10.85546875" style="28" customWidth="1"/>
    <col min="11" max="11" width="11.42578125" style="28" customWidth="1"/>
    <col min="12" max="12" width="9.5703125" style="28" customWidth="1"/>
    <col min="13" max="13" width="12.140625" style="28" customWidth="1"/>
    <col min="14" max="16384" width="9.140625" style="28"/>
  </cols>
  <sheetData>
    <row r="1" spans="2:22" ht="15.75" thickBot="1"/>
    <row r="2" spans="2:22">
      <c r="D2" s="44" t="s">
        <v>127</v>
      </c>
      <c r="E2" s="358" t="str">
        <f>Summary!C2</f>
        <v>XXXXXX</v>
      </c>
      <c r="F2" s="359"/>
      <c r="G2" s="322"/>
      <c r="H2" s="323"/>
      <c r="I2" s="324"/>
    </row>
    <row r="3" spans="2:22">
      <c r="C3" s="251"/>
      <c r="D3" s="45" t="s">
        <v>9</v>
      </c>
      <c r="E3" s="260" t="str">
        <f>Summary!C7</f>
        <v>USD</v>
      </c>
      <c r="F3" s="196"/>
      <c r="G3" s="325"/>
      <c r="H3" s="321"/>
      <c r="I3" s="324"/>
    </row>
    <row r="4" spans="2:22">
      <c r="C4" s="251"/>
      <c r="D4" s="45" t="s">
        <v>129</v>
      </c>
      <c r="E4" s="360" t="str">
        <f>Summary!C3</f>
        <v>XXXXXX</v>
      </c>
      <c r="F4" s="361"/>
      <c r="G4" s="325"/>
      <c r="H4" s="321"/>
      <c r="I4" s="324"/>
    </row>
    <row r="5" spans="2:22" ht="15.75" thickBot="1">
      <c r="C5" s="251"/>
      <c r="D5" s="46" t="s">
        <v>131</v>
      </c>
      <c r="E5" s="332">
        <f>'Budget &amp; Fin Report'!T9</f>
        <v>44378</v>
      </c>
      <c r="F5" s="333">
        <f>'Budget &amp; Fin Report'!Y9</f>
        <v>44531</v>
      </c>
      <c r="G5" s="326" t="s">
        <v>251</v>
      </c>
      <c r="H5" s="327"/>
      <c r="I5" s="328"/>
    </row>
    <row r="6" spans="2:22">
      <c r="C6" s="251"/>
      <c r="D6" s="35"/>
      <c r="E6" s="35"/>
      <c r="F6" s="35"/>
      <c r="G6" s="64"/>
    </row>
    <row r="7" spans="2:22">
      <c r="C7" s="251"/>
      <c r="D7" s="35"/>
      <c r="E7" s="35"/>
      <c r="F7" s="35"/>
      <c r="H7" s="65"/>
    </row>
    <row r="8" spans="2:22" s="280" customFormat="1" ht="12.75" thickBot="1">
      <c r="B8" s="280" t="s">
        <v>252</v>
      </c>
      <c r="C8" s="281"/>
      <c r="D8" s="282" t="s">
        <v>252</v>
      </c>
      <c r="E8" s="282"/>
      <c r="F8" s="282"/>
      <c r="I8" s="280" t="s">
        <v>252</v>
      </c>
      <c r="M8" s="282" t="s">
        <v>252</v>
      </c>
      <c r="R8" s="283"/>
      <c r="S8" s="284"/>
      <c r="T8" s="284"/>
      <c r="U8" s="285"/>
      <c r="V8" s="285"/>
    </row>
    <row r="9" spans="2:22" ht="39" thickBot="1">
      <c r="B9" s="3" t="s">
        <v>253</v>
      </c>
      <c r="C9" s="249" t="s">
        <v>141</v>
      </c>
      <c r="D9" s="4" t="s">
        <v>254</v>
      </c>
      <c r="E9" s="4" t="s">
        <v>255</v>
      </c>
      <c r="F9" s="4" t="s">
        <v>256</v>
      </c>
      <c r="G9" s="4" t="s">
        <v>257</v>
      </c>
      <c r="H9" s="5" t="s">
        <v>89</v>
      </c>
      <c r="I9" s="6" t="s">
        <v>258</v>
      </c>
      <c r="J9" s="314" t="s">
        <v>259</v>
      </c>
      <c r="K9" s="314" t="s">
        <v>260</v>
      </c>
      <c r="L9" s="314" t="s">
        <v>261</v>
      </c>
      <c r="M9" s="7" t="s">
        <v>262</v>
      </c>
    </row>
    <row r="10" spans="2:22">
      <c r="B10" s="286" t="s">
        <v>152</v>
      </c>
      <c r="C10" s="252" t="str">
        <f>VLOOKUP(B10,'Budget &amp; Fin Report'!$B$10:$C$92,2,FALSE)</f>
        <v>Project Officer</v>
      </c>
      <c r="D10" s="311">
        <v>44409</v>
      </c>
      <c r="E10" s="291">
        <v>44289</v>
      </c>
      <c r="F10" s="291"/>
      <c r="G10" s="291">
        <v>43772</v>
      </c>
      <c r="H10" s="292"/>
      <c r="I10" s="293">
        <v>0.75</v>
      </c>
      <c r="J10" s="315"/>
      <c r="K10" s="315"/>
      <c r="L10" s="315"/>
      <c r="M10" s="294">
        <v>5000</v>
      </c>
    </row>
    <row r="11" spans="2:22">
      <c r="B11" s="287" t="s">
        <v>152</v>
      </c>
      <c r="C11" s="253" t="str">
        <f>VLOOKUP(B11,'Budget &amp; Fin Report'!$B$10:$C$92,2,FALSE)</f>
        <v>Project Officer</v>
      </c>
      <c r="D11" s="312">
        <v>44440</v>
      </c>
      <c r="E11" s="296">
        <v>44290</v>
      </c>
      <c r="F11" s="296"/>
      <c r="G11" s="296">
        <v>43772</v>
      </c>
      <c r="H11" s="297"/>
      <c r="I11" s="298">
        <v>0.75</v>
      </c>
      <c r="J11" s="316"/>
      <c r="K11" s="316"/>
      <c r="L11" s="316"/>
      <c r="M11" s="299">
        <v>5000</v>
      </c>
    </row>
    <row r="12" spans="2:22">
      <c r="B12" s="287" t="s">
        <v>155</v>
      </c>
      <c r="C12" s="253" t="str">
        <f>VLOOKUP(B12,'Budget &amp; Fin Report'!$B$10:$C$92,2,FALSE)</f>
        <v>Accountant</v>
      </c>
      <c r="D12" s="312">
        <v>44470</v>
      </c>
      <c r="E12" s="296">
        <v>44291</v>
      </c>
      <c r="F12" s="296"/>
      <c r="G12" s="296">
        <v>43772</v>
      </c>
      <c r="H12" s="297"/>
      <c r="I12" s="300">
        <v>1</v>
      </c>
      <c r="J12" s="316"/>
      <c r="K12" s="316"/>
      <c r="L12" s="316"/>
      <c r="M12" s="299">
        <v>12000</v>
      </c>
    </row>
    <row r="13" spans="2:22">
      <c r="B13" s="288" t="s">
        <v>158</v>
      </c>
      <c r="C13" s="253" t="str">
        <f>VLOOKUP(B13,'Budget &amp; Fin Report'!$B$10:$C$92,2,FALSE)</f>
        <v>M&amp;E field assistant</v>
      </c>
      <c r="D13" s="312">
        <v>44440</v>
      </c>
      <c r="E13" s="296">
        <v>44292</v>
      </c>
      <c r="F13" s="296"/>
      <c r="G13" s="296">
        <v>43772</v>
      </c>
      <c r="H13" s="297"/>
      <c r="I13" s="300">
        <v>1</v>
      </c>
      <c r="J13" s="316"/>
      <c r="K13" s="316"/>
      <c r="L13" s="316"/>
      <c r="M13" s="299">
        <v>2000</v>
      </c>
    </row>
    <row r="14" spans="2:22">
      <c r="B14" s="287" t="s">
        <v>174</v>
      </c>
      <c r="C14" s="253" t="str">
        <f>VLOOKUP(B14,'Budget &amp; Fin Report'!$B$10:$C$92,2,FALSE)</f>
        <v>Examples</v>
      </c>
      <c r="D14" s="312">
        <v>44470</v>
      </c>
      <c r="E14" s="296">
        <v>44293</v>
      </c>
      <c r="F14" s="296"/>
      <c r="G14" s="296">
        <v>43772</v>
      </c>
      <c r="H14" s="297"/>
      <c r="I14" s="300">
        <v>1</v>
      </c>
      <c r="J14" s="316"/>
      <c r="K14" s="316"/>
      <c r="L14" s="316"/>
      <c r="M14" s="299">
        <v>100</v>
      </c>
    </row>
    <row r="15" spans="2:22">
      <c r="B15" s="287" t="s">
        <v>176</v>
      </c>
      <c r="C15" s="253" t="str">
        <f>VLOOKUP(B15,'Budget &amp; Fin Report'!$B$10:$C$92,2,FALSE)</f>
        <v>Examples</v>
      </c>
      <c r="D15" s="312">
        <v>44440</v>
      </c>
      <c r="E15" s="296">
        <v>44294</v>
      </c>
      <c r="F15" s="296"/>
      <c r="G15" s="296">
        <v>43772</v>
      </c>
      <c r="H15" s="297"/>
      <c r="I15" s="300">
        <v>1</v>
      </c>
      <c r="J15" s="316"/>
      <c r="K15" s="316"/>
      <c r="L15" s="316"/>
      <c r="M15" s="299">
        <v>345</v>
      </c>
    </row>
    <row r="16" spans="2:22">
      <c r="B16" s="287" t="s">
        <v>177</v>
      </c>
      <c r="C16" s="253" t="str">
        <f>VLOOKUP(B16,'Budget &amp; Fin Report'!$B$10:$C$92,2,FALSE)</f>
        <v>Examples</v>
      </c>
      <c r="D16" s="312">
        <v>44409</v>
      </c>
      <c r="E16" s="296">
        <v>44295</v>
      </c>
      <c r="F16" s="296"/>
      <c r="G16" s="296">
        <v>43772</v>
      </c>
      <c r="H16" s="297"/>
      <c r="I16" s="300">
        <v>1</v>
      </c>
      <c r="J16" s="316"/>
      <c r="K16" s="316"/>
      <c r="L16" s="316"/>
      <c r="M16" s="299">
        <v>6788</v>
      </c>
    </row>
    <row r="17" spans="2:13">
      <c r="B17" s="289" t="s">
        <v>189</v>
      </c>
      <c r="C17" s="253" t="str">
        <f>VLOOKUP(B17,'Budget &amp; Fin Report'!$B$10:$C$92,2,FALSE)</f>
        <v>Laptop</v>
      </c>
      <c r="D17" s="312">
        <v>44440</v>
      </c>
      <c r="E17" s="296">
        <v>44296</v>
      </c>
      <c r="F17" s="296"/>
      <c r="G17" s="296">
        <v>43772</v>
      </c>
      <c r="H17" s="301"/>
      <c r="I17" s="300">
        <v>1</v>
      </c>
      <c r="J17" s="316"/>
      <c r="K17" s="316"/>
      <c r="L17" s="316"/>
      <c r="M17" s="299">
        <v>653</v>
      </c>
    </row>
    <row r="18" spans="2:13">
      <c r="B18" s="289" t="s">
        <v>189</v>
      </c>
      <c r="C18" s="253" t="str">
        <f>VLOOKUP(B18,'Budget &amp; Fin Report'!$B$10:$C$92,2,FALSE)</f>
        <v>Laptop</v>
      </c>
      <c r="D18" s="312">
        <v>44440</v>
      </c>
      <c r="E18" s="296">
        <v>44297</v>
      </c>
      <c r="F18" s="296"/>
      <c r="G18" s="296">
        <v>43801</v>
      </c>
      <c r="H18" s="301"/>
      <c r="I18" s="300">
        <v>1</v>
      </c>
      <c r="J18" s="316"/>
      <c r="K18" s="316"/>
      <c r="L18" s="316"/>
      <c r="M18" s="299">
        <v>487</v>
      </c>
    </row>
    <row r="19" spans="2:13">
      <c r="B19" s="289" t="s">
        <v>204</v>
      </c>
      <c r="C19" s="253" t="str">
        <f>VLOOKUP(B19,'Budget &amp; Fin Report'!$B$10:$C$92,2,FALSE)</f>
        <v>Water Tank</v>
      </c>
      <c r="D19" s="312">
        <v>44470</v>
      </c>
      <c r="E19" s="296">
        <v>44298</v>
      </c>
      <c r="F19" s="296"/>
      <c r="G19" s="296">
        <v>43820</v>
      </c>
      <c r="H19" s="301"/>
      <c r="I19" s="300">
        <v>1</v>
      </c>
      <c r="J19" s="316"/>
      <c r="K19" s="316"/>
      <c r="L19" s="316"/>
      <c r="M19" s="299">
        <v>999</v>
      </c>
    </row>
    <row r="20" spans="2:13">
      <c r="B20" s="289" t="s">
        <v>208</v>
      </c>
      <c r="C20" s="253" t="str">
        <f>VLOOKUP(B20,'Budget &amp; Fin Report'!$B$10:$C$92,2,FALSE)</f>
        <v>Jackhammer</v>
      </c>
      <c r="D20" s="312">
        <v>44409</v>
      </c>
      <c r="E20" s="296">
        <v>44299</v>
      </c>
      <c r="F20" s="296"/>
      <c r="G20" s="296">
        <v>43820</v>
      </c>
      <c r="H20" s="301"/>
      <c r="I20" s="300">
        <v>1</v>
      </c>
      <c r="J20" s="316"/>
      <c r="K20" s="316"/>
      <c r="L20" s="316"/>
      <c r="M20" s="299">
        <v>1000</v>
      </c>
    </row>
    <row r="21" spans="2:13">
      <c r="B21" s="289" t="s">
        <v>222</v>
      </c>
      <c r="C21" s="253" t="str">
        <f>VLOOKUP(B21,'Budget &amp; Fin Report'!$B$10:$C$92,2,FALSE)</f>
        <v>Flight Geneva</v>
      </c>
      <c r="D21" s="312">
        <v>44470</v>
      </c>
      <c r="E21" s="296">
        <v>44300</v>
      </c>
      <c r="F21" s="296"/>
      <c r="G21" s="296">
        <v>43820</v>
      </c>
      <c r="H21" s="301"/>
      <c r="I21" s="300">
        <v>1</v>
      </c>
      <c r="J21" s="316"/>
      <c r="K21" s="316"/>
      <c r="L21" s="316"/>
      <c r="M21" s="299">
        <v>3500</v>
      </c>
    </row>
    <row r="22" spans="2:13">
      <c r="B22" s="289" t="s">
        <v>237</v>
      </c>
      <c r="C22" s="254" t="str">
        <f>VLOOKUP(B22,'Budget &amp; Fin Report'!$B$10:$C$92,2,FALSE)</f>
        <v>Training Materials</v>
      </c>
      <c r="D22" s="313">
        <v>44470</v>
      </c>
      <c r="E22" s="296">
        <v>44301</v>
      </c>
      <c r="F22" s="296"/>
      <c r="G22" s="302" t="s">
        <v>263</v>
      </c>
      <c r="H22" s="301"/>
      <c r="I22" s="300">
        <v>1</v>
      </c>
      <c r="J22" s="317"/>
      <c r="K22" s="317"/>
      <c r="L22" s="317"/>
      <c r="M22" s="303">
        <v>800</v>
      </c>
    </row>
    <row r="23" spans="2:13">
      <c r="B23" s="288" t="s">
        <v>189</v>
      </c>
      <c r="C23" s="253" t="str">
        <f>VLOOKUP(B23,'Budget &amp; Fin Report'!$B$10:$C$92,2,FALSE)</f>
        <v>Laptop</v>
      </c>
      <c r="D23" s="312">
        <v>44440</v>
      </c>
      <c r="E23" s="304">
        <v>44302</v>
      </c>
      <c r="F23" s="304"/>
      <c r="G23" s="304" t="s">
        <v>263</v>
      </c>
      <c r="H23" s="297"/>
      <c r="I23" s="298">
        <v>0.75</v>
      </c>
      <c r="J23" s="316"/>
      <c r="K23" s="316"/>
      <c r="L23" s="316"/>
      <c r="M23" s="299">
        <v>60</v>
      </c>
    </row>
    <row r="24" spans="2:13">
      <c r="B24" s="287" t="s">
        <v>189</v>
      </c>
      <c r="C24" s="253" t="str">
        <f>VLOOKUP(B24,'Budget &amp; Fin Report'!$B$10:$C$92,2,FALSE)</f>
        <v>Laptop</v>
      </c>
      <c r="D24" s="312">
        <v>44440</v>
      </c>
      <c r="E24" s="296">
        <v>44303</v>
      </c>
      <c r="F24" s="296"/>
      <c r="G24" s="296" t="s">
        <v>263</v>
      </c>
      <c r="H24" s="297"/>
      <c r="I24" s="298">
        <v>0.75</v>
      </c>
      <c r="J24" s="316"/>
      <c r="K24" s="316"/>
      <c r="L24" s="316"/>
      <c r="M24" s="299">
        <v>50</v>
      </c>
    </row>
    <row r="25" spans="2:13">
      <c r="B25" s="287" t="s">
        <v>174</v>
      </c>
      <c r="C25" s="253" t="str">
        <f>VLOOKUP(B25,'Budget &amp; Fin Report'!$B$10:$C$92,2,FALSE)</f>
        <v>Examples</v>
      </c>
      <c r="D25" s="312">
        <v>44470</v>
      </c>
      <c r="E25" s="296">
        <v>44304</v>
      </c>
      <c r="F25" s="296"/>
      <c r="G25" s="296" t="s">
        <v>263</v>
      </c>
      <c r="H25" s="297"/>
      <c r="I25" s="300">
        <v>1</v>
      </c>
      <c r="J25" s="316"/>
      <c r="K25" s="316"/>
      <c r="L25" s="316"/>
      <c r="M25" s="299">
        <v>50</v>
      </c>
    </row>
    <row r="26" spans="2:13">
      <c r="B26" s="288" t="s">
        <v>174</v>
      </c>
      <c r="C26" s="253" t="str">
        <f>VLOOKUP(B26,'Budget &amp; Fin Report'!$B$10:$C$92,2,FALSE)</f>
        <v>Examples</v>
      </c>
      <c r="D26" s="312">
        <v>44440</v>
      </c>
      <c r="E26" s="296">
        <v>44305</v>
      </c>
      <c r="F26" s="296"/>
      <c r="G26" s="296" t="s">
        <v>263</v>
      </c>
      <c r="H26" s="297"/>
      <c r="I26" s="300">
        <v>1</v>
      </c>
      <c r="J26" s="316"/>
      <c r="K26" s="316"/>
      <c r="L26" s="316"/>
      <c r="M26" s="299">
        <v>400</v>
      </c>
    </row>
    <row r="27" spans="2:13">
      <c r="B27" s="287"/>
      <c r="C27" s="253"/>
      <c r="D27" s="295"/>
      <c r="E27" s="296"/>
      <c r="F27" s="296"/>
      <c r="G27" s="296"/>
      <c r="H27" s="297"/>
      <c r="I27" s="300"/>
      <c r="J27" s="316"/>
      <c r="K27" s="316"/>
      <c r="L27" s="316"/>
      <c r="M27" s="299"/>
    </row>
    <row r="28" spans="2:13">
      <c r="B28" s="287"/>
      <c r="C28" s="253"/>
      <c r="D28" s="295"/>
      <c r="E28" s="296"/>
      <c r="F28" s="296"/>
      <c r="G28" s="296"/>
      <c r="H28" s="297"/>
      <c r="I28" s="300"/>
      <c r="J28" s="316"/>
      <c r="K28" s="316"/>
      <c r="L28" s="316"/>
      <c r="M28" s="299"/>
    </row>
    <row r="29" spans="2:13">
      <c r="B29" s="287"/>
      <c r="C29" s="253"/>
      <c r="D29" s="295"/>
      <c r="E29" s="296"/>
      <c r="F29" s="296"/>
      <c r="G29" s="296"/>
      <c r="H29" s="297"/>
      <c r="I29" s="300"/>
      <c r="J29" s="316"/>
      <c r="K29" s="316"/>
      <c r="L29" s="316"/>
      <c r="M29" s="299"/>
    </row>
    <row r="30" spans="2:13">
      <c r="B30" s="289"/>
      <c r="C30" s="253"/>
      <c r="D30" s="295"/>
      <c r="E30" s="296"/>
      <c r="F30" s="296"/>
      <c r="G30" s="296"/>
      <c r="H30" s="301"/>
      <c r="I30" s="300"/>
      <c r="J30" s="316"/>
      <c r="K30" s="316"/>
      <c r="L30" s="316"/>
      <c r="M30" s="299"/>
    </row>
    <row r="31" spans="2:13" hidden="1" outlineLevel="1">
      <c r="B31" s="289"/>
      <c r="C31" s="253"/>
      <c r="D31" s="295"/>
      <c r="E31" s="296"/>
      <c r="F31" s="296"/>
      <c r="G31" s="296"/>
      <c r="H31" s="301"/>
      <c r="I31" s="300"/>
      <c r="J31" s="316"/>
      <c r="K31" s="316"/>
      <c r="L31" s="316"/>
      <c r="M31" s="299"/>
    </row>
    <row r="32" spans="2:13" hidden="1" outlineLevel="1">
      <c r="B32" s="289"/>
      <c r="C32" s="253"/>
      <c r="D32" s="295"/>
      <c r="E32" s="296"/>
      <c r="F32" s="296"/>
      <c r="G32" s="296"/>
      <c r="H32" s="301"/>
      <c r="I32" s="300"/>
      <c r="J32" s="316"/>
      <c r="K32" s="316"/>
      <c r="L32" s="316"/>
      <c r="M32" s="299"/>
    </row>
    <row r="33" spans="2:13" hidden="1" outlineLevel="1">
      <c r="B33" s="289"/>
      <c r="C33" s="253"/>
      <c r="D33" s="295"/>
      <c r="E33" s="296"/>
      <c r="F33" s="296"/>
      <c r="G33" s="296"/>
      <c r="H33" s="301"/>
      <c r="I33" s="300"/>
      <c r="J33" s="316"/>
      <c r="K33" s="316"/>
      <c r="L33" s="316"/>
      <c r="M33" s="299"/>
    </row>
    <row r="34" spans="2:13" hidden="1" outlineLevel="1">
      <c r="B34" s="289"/>
      <c r="C34" s="253"/>
      <c r="D34" s="295"/>
      <c r="E34" s="296"/>
      <c r="F34" s="296"/>
      <c r="G34" s="296"/>
      <c r="H34" s="301"/>
      <c r="I34" s="300"/>
      <c r="J34" s="316"/>
      <c r="K34" s="316"/>
      <c r="L34" s="316"/>
      <c r="M34" s="299"/>
    </row>
    <row r="35" spans="2:13" hidden="1" outlineLevel="1">
      <c r="B35" s="289"/>
      <c r="C35" s="253"/>
      <c r="D35" s="295"/>
      <c r="E35" s="296"/>
      <c r="F35" s="296"/>
      <c r="G35" s="302"/>
      <c r="H35" s="301"/>
      <c r="I35" s="300"/>
      <c r="J35" s="316"/>
      <c r="K35" s="316"/>
      <c r="L35" s="316"/>
      <c r="M35" s="299"/>
    </row>
    <row r="36" spans="2:13" hidden="1" outlineLevel="1">
      <c r="B36" s="287"/>
      <c r="C36" s="253"/>
      <c r="D36" s="295"/>
      <c r="E36" s="296"/>
      <c r="F36" s="296"/>
      <c r="G36" s="296"/>
      <c r="H36" s="297"/>
      <c r="I36" s="298"/>
      <c r="J36" s="316"/>
      <c r="K36" s="316"/>
      <c r="L36" s="316"/>
      <c r="M36" s="299"/>
    </row>
    <row r="37" spans="2:13" hidden="1" outlineLevel="1">
      <c r="B37" s="287"/>
      <c r="C37" s="253"/>
      <c r="D37" s="295"/>
      <c r="E37" s="296"/>
      <c r="F37" s="296"/>
      <c r="G37" s="296"/>
      <c r="H37" s="297"/>
      <c r="I37" s="298"/>
      <c r="J37" s="316"/>
      <c r="K37" s="316"/>
      <c r="L37" s="316"/>
      <c r="M37" s="299"/>
    </row>
    <row r="38" spans="2:13" hidden="1" outlineLevel="1">
      <c r="B38" s="287"/>
      <c r="C38" s="253"/>
      <c r="D38" s="295"/>
      <c r="E38" s="296"/>
      <c r="F38" s="296"/>
      <c r="G38" s="296"/>
      <c r="H38" s="297"/>
      <c r="I38" s="300"/>
      <c r="J38" s="316"/>
      <c r="K38" s="316"/>
      <c r="L38" s="316"/>
      <c r="M38" s="299"/>
    </row>
    <row r="39" spans="2:13" hidden="1" outlineLevel="1">
      <c r="B39" s="288"/>
      <c r="C39" s="253"/>
      <c r="D39" s="295"/>
      <c r="E39" s="296"/>
      <c r="F39" s="296"/>
      <c r="G39" s="296"/>
      <c r="H39" s="297"/>
      <c r="I39" s="300"/>
      <c r="J39" s="316"/>
      <c r="K39" s="316"/>
      <c r="L39" s="316"/>
      <c r="M39" s="299"/>
    </row>
    <row r="40" spans="2:13" hidden="1" outlineLevel="1">
      <c r="B40" s="287"/>
      <c r="C40" s="253"/>
      <c r="D40" s="295"/>
      <c r="E40" s="296"/>
      <c r="F40" s="296"/>
      <c r="G40" s="296"/>
      <c r="H40" s="297"/>
      <c r="I40" s="300"/>
      <c r="J40" s="316"/>
      <c r="K40" s="316"/>
      <c r="L40" s="316"/>
      <c r="M40" s="299"/>
    </row>
    <row r="41" spans="2:13" hidden="1" outlineLevel="1">
      <c r="B41" s="287"/>
      <c r="C41" s="253"/>
      <c r="D41" s="295"/>
      <c r="E41" s="296"/>
      <c r="F41" s="296"/>
      <c r="G41" s="296"/>
      <c r="H41" s="297"/>
      <c r="I41" s="300"/>
      <c r="J41" s="316"/>
      <c r="K41" s="316"/>
      <c r="L41" s="316"/>
      <c r="M41" s="299"/>
    </row>
    <row r="42" spans="2:13" hidden="1" outlineLevel="1">
      <c r="B42" s="287"/>
      <c r="C42" s="253"/>
      <c r="D42" s="295"/>
      <c r="E42" s="296"/>
      <c r="F42" s="296"/>
      <c r="G42" s="296"/>
      <c r="H42" s="297"/>
      <c r="I42" s="300"/>
      <c r="J42" s="316"/>
      <c r="K42" s="316"/>
      <c r="L42" s="316"/>
      <c r="M42" s="299"/>
    </row>
    <row r="43" spans="2:13" hidden="1" outlineLevel="1">
      <c r="B43" s="289"/>
      <c r="C43" s="253"/>
      <c r="D43" s="295"/>
      <c r="E43" s="296"/>
      <c r="F43" s="296"/>
      <c r="G43" s="296"/>
      <c r="H43" s="301"/>
      <c r="I43" s="300"/>
      <c r="J43" s="316"/>
      <c r="K43" s="316"/>
      <c r="L43" s="316"/>
      <c r="M43" s="299"/>
    </row>
    <row r="44" spans="2:13" hidden="1" outlineLevel="1">
      <c r="B44" s="289"/>
      <c r="C44" s="253"/>
      <c r="D44" s="295"/>
      <c r="E44" s="296"/>
      <c r="F44" s="296"/>
      <c r="G44" s="296"/>
      <c r="H44" s="301"/>
      <c r="I44" s="300"/>
      <c r="J44" s="316"/>
      <c r="K44" s="316"/>
      <c r="L44" s="316"/>
      <c r="M44" s="299"/>
    </row>
    <row r="45" spans="2:13" hidden="1" outlineLevel="1">
      <c r="B45" s="289"/>
      <c r="C45" s="253"/>
      <c r="D45" s="295"/>
      <c r="E45" s="296"/>
      <c r="F45" s="296"/>
      <c r="G45" s="296"/>
      <c r="H45" s="301"/>
      <c r="I45" s="300"/>
      <c r="J45" s="316"/>
      <c r="K45" s="316"/>
      <c r="L45" s="316"/>
      <c r="M45" s="299"/>
    </row>
    <row r="46" spans="2:13" hidden="1" outlineLevel="1">
      <c r="B46" s="289"/>
      <c r="C46" s="253"/>
      <c r="D46" s="295"/>
      <c r="E46" s="296"/>
      <c r="F46" s="296"/>
      <c r="G46" s="296"/>
      <c r="H46" s="301"/>
      <c r="I46" s="300"/>
      <c r="J46" s="316"/>
      <c r="K46" s="316"/>
      <c r="L46" s="316"/>
      <c r="M46" s="299"/>
    </row>
    <row r="47" spans="2:13" hidden="1" outlineLevel="1">
      <c r="B47" s="289"/>
      <c r="C47" s="253"/>
      <c r="D47" s="295"/>
      <c r="E47" s="296"/>
      <c r="F47" s="296"/>
      <c r="G47" s="296"/>
      <c r="H47" s="301"/>
      <c r="I47" s="300"/>
      <c r="J47" s="316"/>
      <c r="K47" s="316"/>
      <c r="L47" s="316"/>
      <c r="M47" s="299"/>
    </row>
    <row r="48" spans="2:13" hidden="1" outlineLevel="1">
      <c r="B48" s="289"/>
      <c r="C48" s="253"/>
      <c r="D48" s="295"/>
      <c r="E48" s="296"/>
      <c r="F48" s="296"/>
      <c r="G48" s="302"/>
      <c r="H48" s="301"/>
      <c r="I48" s="300"/>
      <c r="J48" s="316"/>
      <c r="K48" s="316"/>
      <c r="L48" s="316"/>
      <c r="M48" s="299"/>
    </row>
    <row r="49" spans="2:13" hidden="1" outlineLevel="1">
      <c r="B49" s="287"/>
      <c r="C49" s="253"/>
      <c r="D49" s="295"/>
      <c r="E49" s="296"/>
      <c r="F49" s="296"/>
      <c r="G49" s="296"/>
      <c r="H49" s="297"/>
      <c r="I49" s="300"/>
      <c r="J49" s="316"/>
      <c r="K49" s="316"/>
      <c r="L49" s="316"/>
      <c r="M49" s="299"/>
    </row>
    <row r="50" spans="2:13" hidden="1" outlineLevel="1">
      <c r="B50" s="287"/>
      <c r="C50" s="253"/>
      <c r="D50" s="295"/>
      <c r="E50" s="296"/>
      <c r="F50" s="296"/>
      <c r="G50" s="296"/>
      <c r="H50" s="297"/>
      <c r="I50" s="300"/>
      <c r="J50" s="316"/>
      <c r="K50" s="316"/>
      <c r="L50" s="316"/>
      <c r="M50" s="299"/>
    </row>
    <row r="51" spans="2:13" hidden="1" outlineLevel="1">
      <c r="B51" s="287"/>
      <c r="C51" s="253"/>
      <c r="D51" s="295"/>
      <c r="E51" s="296"/>
      <c r="F51" s="296"/>
      <c r="G51" s="296"/>
      <c r="H51" s="297"/>
      <c r="I51" s="300"/>
      <c r="J51" s="316"/>
      <c r="K51" s="316"/>
      <c r="L51" s="316"/>
      <c r="M51" s="299"/>
    </row>
    <row r="52" spans="2:13" hidden="1" outlineLevel="1">
      <c r="B52" s="289"/>
      <c r="C52" s="253"/>
      <c r="D52" s="295"/>
      <c r="E52" s="296"/>
      <c r="F52" s="296"/>
      <c r="G52" s="296"/>
      <c r="H52" s="301"/>
      <c r="I52" s="300"/>
      <c r="J52" s="316"/>
      <c r="K52" s="316"/>
      <c r="L52" s="316"/>
      <c r="M52" s="299"/>
    </row>
    <row r="53" spans="2:13" hidden="1" outlineLevel="1">
      <c r="B53" s="289"/>
      <c r="C53" s="253"/>
      <c r="D53" s="295"/>
      <c r="E53" s="296"/>
      <c r="F53" s="296"/>
      <c r="G53" s="296"/>
      <c r="H53" s="301"/>
      <c r="I53" s="300"/>
      <c r="J53" s="316"/>
      <c r="K53" s="316"/>
      <c r="L53" s="316"/>
      <c r="M53" s="299"/>
    </row>
    <row r="54" spans="2:13" hidden="1" outlineLevel="1">
      <c r="B54" s="289"/>
      <c r="C54" s="253"/>
      <c r="D54" s="295"/>
      <c r="E54" s="296"/>
      <c r="F54" s="296"/>
      <c r="G54" s="296"/>
      <c r="H54" s="301"/>
      <c r="I54" s="300"/>
      <c r="J54" s="316"/>
      <c r="K54" s="316"/>
      <c r="L54" s="316"/>
      <c r="M54" s="299"/>
    </row>
    <row r="55" spans="2:13" hidden="1" outlineLevel="1">
      <c r="B55" s="289"/>
      <c r="C55" s="253"/>
      <c r="D55" s="295"/>
      <c r="E55" s="296"/>
      <c r="F55" s="296"/>
      <c r="G55" s="296"/>
      <c r="H55" s="301"/>
      <c r="I55" s="300"/>
      <c r="J55" s="316"/>
      <c r="K55" s="316"/>
      <c r="L55" s="316"/>
      <c r="M55" s="299"/>
    </row>
    <row r="56" spans="2:13" hidden="1" outlineLevel="1">
      <c r="B56" s="289"/>
      <c r="C56" s="253"/>
      <c r="D56" s="295"/>
      <c r="E56" s="296"/>
      <c r="F56" s="296"/>
      <c r="G56" s="296"/>
      <c r="H56" s="301"/>
      <c r="I56" s="300"/>
      <c r="J56" s="316"/>
      <c r="K56" s="316"/>
      <c r="L56" s="316"/>
      <c r="M56" s="299"/>
    </row>
    <row r="57" spans="2:13" hidden="1" outlineLevel="1">
      <c r="B57" s="289"/>
      <c r="C57" s="253"/>
      <c r="D57" s="295"/>
      <c r="E57" s="296"/>
      <c r="F57" s="296"/>
      <c r="G57" s="302"/>
      <c r="H57" s="301"/>
      <c r="I57" s="300"/>
      <c r="J57" s="316"/>
      <c r="K57" s="316"/>
      <c r="L57" s="316"/>
      <c r="M57" s="299"/>
    </row>
    <row r="58" spans="2:13" hidden="1" outlineLevel="1">
      <c r="B58" s="287"/>
      <c r="C58" s="253"/>
      <c r="D58" s="295"/>
      <c r="E58" s="296"/>
      <c r="F58" s="296"/>
      <c r="G58" s="296"/>
      <c r="H58" s="297"/>
      <c r="I58" s="298"/>
      <c r="J58" s="316"/>
      <c r="K58" s="316"/>
      <c r="L58" s="316"/>
      <c r="M58" s="299"/>
    </row>
    <row r="59" spans="2:13" hidden="1" outlineLevel="1">
      <c r="B59" s="287"/>
      <c r="C59" s="253"/>
      <c r="D59" s="295"/>
      <c r="E59" s="296"/>
      <c r="F59" s="296"/>
      <c r="G59" s="296"/>
      <c r="H59" s="297"/>
      <c r="I59" s="298"/>
      <c r="J59" s="316"/>
      <c r="K59" s="316"/>
      <c r="L59" s="316"/>
      <c r="M59" s="299"/>
    </row>
    <row r="60" spans="2:13" hidden="1" outlineLevel="1">
      <c r="B60" s="287"/>
      <c r="C60" s="253"/>
      <c r="D60" s="295"/>
      <c r="E60" s="296"/>
      <c r="F60" s="296"/>
      <c r="G60" s="296"/>
      <c r="H60" s="297"/>
      <c r="I60" s="300"/>
      <c r="J60" s="316"/>
      <c r="K60" s="316"/>
      <c r="L60" s="316"/>
      <c r="M60" s="299"/>
    </row>
    <row r="61" spans="2:13" hidden="1" outlineLevel="1">
      <c r="B61" s="288"/>
      <c r="C61" s="253"/>
      <c r="D61" s="295"/>
      <c r="E61" s="296"/>
      <c r="F61" s="296"/>
      <c r="G61" s="296"/>
      <c r="H61" s="297"/>
      <c r="I61" s="300"/>
      <c r="J61" s="316"/>
      <c r="K61" s="316"/>
      <c r="L61" s="316"/>
      <c r="M61" s="299"/>
    </row>
    <row r="62" spans="2:13" hidden="1" outlineLevel="1">
      <c r="B62" s="287"/>
      <c r="C62" s="253"/>
      <c r="D62" s="295"/>
      <c r="E62" s="296"/>
      <c r="F62" s="296"/>
      <c r="G62" s="296"/>
      <c r="H62" s="297"/>
      <c r="I62" s="300"/>
      <c r="J62" s="316"/>
      <c r="K62" s="316"/>
      <c r="L62" s="316"/>
      <c r="M62" s="299"/>
    </row>
    <row r="63" spans="2:13" hidden="1" outlineLevel="1">
      <c r="B63" s="287"/>
      <c r="C63" s="253"/>
      <c r="D63" s="295"/>
      <c r="E63" s="296"/>
      <c r="F63" s="296"/>
      <c r="G63" s="296"/>
      <c r="H63" s="297"/>
      <c r="I63" s="300"/>
      <c r="J63" s="316"/>
      <c r="K63" s="316"/>
      <c r="L63" s="316"/>
      <c r="M63" s="299"/>
    </row>
    <row r="64" spans="2:13" hidden="1" outlineLevel="1">
      <c r="B64" s="287"/>
      <c r="C64" s="253"/>
      <c r="D64" s="295"/>
      <c r="E64" s="296"/>
      <c r="F64" s="296"/>
      <c r="G64" s="296"/>
      <c r="H64" s="297"/>
      <c r="I64" s="300"/>
      <c r="J64" s="316"/>
      <c r="K64" s="316"/>
      <c r="L64" s="316"/>
      <c r="M64" s="299"/>
    </row>
    <row r="65" spans="2:13" hidden="1" outlineLevel="1">
      <c r="B65" s="289"/>
      <c r="C65" s="253"/>
      <c r="D65" s="295"/>
      <c r="E65" s="296"/>
      <c r="F65" s="296"/>
      <c r="G65" s="296"/>
      <c r="H65" s="301"/>
      <c r="I65" s="300"/>
      <c r="J65" s="316"/>
      <c r="K65" s="316"/>
      <c r="L65" s="316"/>
      <c r="M65" s="299"/>
    </row>
    <row r="66" spans="2:13" hidden="1" outlineLevel="1">
      <c r="B66" s="289"/>
      <c r="C66" s="253"/>
      <c r="D66" s="295"/>
      <c r="E66" s="296"/>
      <c r="F66" s="296"/>
      <c r="G66" s="296"/>
      <c r="H66" s="301"/>
      <c r="I66" s="300"/>
      <c r="J66" s="316"/>
      <c r="K66" s="316"/>
      <c r="L66" s="316"/>
      <c r="M66" s="299"/>
    </row>
    <row r="67" spans="2:13" hidden="1" outlineLevel="1">
      <c r="B67" s="289"/>
      <c r="C67" s="253"/>
      <c r="D67" s="295"/>
      <c r="E67" s="296"/>
      <c r="F67" s="296"/>
      <c r="G67" s="296"/>
      <c r="H67" s="301"/>
      <c r="I67" s="300"/>
      <c r="J67" s="316"/>
      <c r="K67" s="316"/>
      <c r="L67" s="316"/>
      <c r="M67" s="299"/>
    </row>
    <row r="68" spans="2:13" hidden="1" outlineLevel="1">
      <c r="B68" s="289"/>
      <c r="C68" s="253"/>
      <c r="D68" s="295"/>
      <c r="E68" s="296"/>
      <c r="F68" s="296"/>
      <c r="G68" s="296"/>
      <c r="H68" s="301"/>
      <c r="I68" s="300"/>
      <c r="J68" s="316"/>
      <c r="K68" s="316"/>
      <c r="L68" s="316"/>
      <c r="M68" s="299"/>
    </row>
    <row r="69" spans="2:13" hidden="1" outlineLevel="1">
      <c r="B69" s="289"/>
      <c r="C69" s="253"/>
      <c r="D69" s="295"/>
      <c r="E69" s="296"/>
      <c r="F69" s="296"/>
      <c r="G69" s="296"/>
      <c r="H69" s="301"/>
      <c r="I69" s="300"/>
      <c r="J69" s="316"/>
      <c r="K69" s="316"/>
      <c r="L69" s="316"/>
      <c r="M69" s="299"/>
    </row>
    <row r="70" spans="2:13" hidden="1" outlineLevel="1">
      <c r="B70" s="289"/>
      <c r="C70" s="253"/>
      <c r="D70" s="295"/>
      <c r="E70" s="296"/>
      <c r="F70" s="296"/>
      <c r="G70" s="302"/>
      <c r="H70" s="301"/>
      <c r="I70" s="300"/>
      <c r="J70" s="316"/>
      <c r="K70" s="316"/>
      <c r="L70" s="316"/>
      <c r="M70" s="299"/>
    </row>
    <row r="71" spans="2:13" hidden="1" outlineLevel="1">
      <c r="B71" s="287"/>
      <c r="C71" s="253"/>
      <c r="D71" s="295"/>
      <c r="E71" s="296"/>
      <c r="F71" s="296"/>
      <c r="G71" s="296"/>
      <c r="H71" s="297"/>
      <c r="I71" s="300"/>
      <c r="J71" s="316"/>
      <c r="K71" s="316"/>
      <c r="L71" s="316"/>
      <c r="M71" s="299"/>
    </row>
    <row r="72" spans="2:13" hidden="1" outlineLevel="1">
      <c r="B72" s="287"/>
      <c r="C72" s="253"/>
      <c r="D72" s="295"/>
      <c r="E72" s="296"/>
      <c r="F72" s="296"/>
      <c r="G72" s="296"/>
      <c r="H72" s="297"/>
      <c r="I72" s="300"/>
      <c r="J72" s="316"/>
      <c r="K72" s="316"/>
      <c r="L72" s="316"/>
      <c r="M72" s="299"/>
    </row>
    <row r="73" spans="2:13" hidden="1" outlineLevel="1">
      <c r="B73" s="287"/>
      <c r="C73" s="253"/>
      <c r="D73" s="295"/>
      <c r="E73" s="296"/>
      <c r="F73" s="296"/>
      <c r="G73" s="296"/>
      <c r="H73" s="297"/>
      <c r="I73" s="300"/>
      <c r="J73" s="316"/>
      <c r="K73" s="316"/>
      <c r="L73" s="316"/>
      <c r="M73" s="299"/>
    </row>
    <row r="74" spans="2:13" hidden="1" outlineLevel="1">
      <c r="B74" s="289"/>
      <c r="C74" s="253"/>
      <c r="D74" s="295"/>
      <c r="E74" s="296"/>
      <c r="F74" s="296"/>
      <c r="G74" s="296"/>
      <c r="H74" s="301"/>
      <c r="I74" s="300"/>
      <c r="J74" s="316"/>
      <c r="K74" s="316"/>
      <c r="L74" s="316"/>
      <c r="M74" s="299"/>
    </row>
    <row r="75" spans="2:13" hidden="1" outlineLevel="1">
      <c r="B75" s="289"/>
      <c r="C75" s="253"/>
      <c r="D75" s="295"/>
      <c r="E75" s="296"/>
      <c r="F75" s="296"/>
      <c r="G75" s="296"/>
      <c r="H75" s="301"/>
      <c r="I75" s="300"/>
      <c r="J75" s="316"/>
      <c r="K75" s="316"/>
      <c r="L75" s="316"/>
      <c r="M75" s="299"/>
    </row>
    <row r="76" spans="2:13" hidden="1" outlineLevel="1">
      <c r="B76" s="289"/>
      <c r="C76" s="253"/>
      <c r="D76" s="295"/>
      <c r="E76" s="296"/>
      <c r="F76" s="296"/>
      <c r="G76" s="296"/>
      <c r="H76" s="301"/>
      <c r="I76" s="300"/>
      <c r="J76" s="316"/>
      <c r="K76" s="316"/>
      <c r="L76" s="316"/>
      <c r="M76" s="299"/>
    </row>
    <row r="77" spans="2:13" hidden="1" outlineLevel="1">
      <c r="B77" s="289"/>
      <c r="C77" s="253"/>
      <c r="D77" s="295"/>
      <c r="E77" s="296"/>
      <c r="F77" s="296"/>
      <c r="G77" s="296"/>
      <c r="H77" s="301"/>
      <c r="I77" s="300"/>
      <c r="J77" s="316"/>
      <c r="K77" s="316"/>
      <c r="L77" s="316"/>
      <c r="M77" s="299"/>
    </row>
    <row r="78" spans="2:13" hidden="1" outlineLevel="1">
      <c r="B78" s="289"/>
      <c r="C78" s="253"/>
      <c r="D78" s="295"/>
      <c r="E78" s="296"/>
      <c r="F78" s="296"/>
      <c r="G78" s="296"/>
      <c r="H78" s="301"/>
      <c r="I78" s="300"/>
      <c r="J78" s="316"/>
      <c r="K78" s="316"/>
      <c r="L78" s="316"/>
      <c r="M78" s="299"/>
    </row>
    <row r="79" spans="2:13" hidden="1" outlineLevel="1">
      <c r="B79" s="289"/>
      <c r="C79" s="253"/>
      <c r="D79" s="295"/>
      <c r="E79" s="296"/>
      <c r="F79" s="296"/>
      <c r="G79" s="302"/>
      <c r="H79" s="301"/>
      <c r="I79" s="300"/>
      <c r="J79" s="316"/>
      <c r="K79" s="316"/>
      <c r="L79" s="316"/>
      <c r="M79" s="299"/>
    </row>
    <row r="80" spans="2:13" hidden="1" outlineLevel="1">
      <c r="B80" s="287"/>
      <c r="C80" s="253"/>
      <c r="D80" s="295"/>
      <c r="E80" s="296"/>
      <c r="F80" s="296"/>
      <c r="G80" s="296"/>
      <c r="H80" s="297"/>
      <c r="I80" s="298"/>
      <c r="J80" s="316"/>
      <c r="K80" s="316"/>
      <c r="L80" s="316"/>
      <c r="M80" s="299"/>
    </row>
    <row r="81" spans="2:13" hidden="1" outlineLevel="1">
      <c r="B81" s="287"/>
      <c r="C81" s="253"/>
      <c r="D81" s="295"/>
      <c r="E81" s="296"/>
      <c r="F81" s="296"/>
      <c r="G81" s="296"/>
      <c r="H81" s="297"/>
      <c r="I81" s="298"/>
      <c r="J81" s="316"/>
      <c r="K81" s="316"/>
      <c r="L81" s="316"/>
      <c r="M81" s="299"/>
    </row>
    <row r="82" spans="2:13" hidden="1" outlineLevel="1">
      <c r="B82" s="287"/>
      <c r="C82" s="253"/>
      <c r="D82" s="295"/>
      <c r="E82" s="296"/>
      <c r="F82" s="296"/>
      <c r="G82" s="296"/>
      <c r="H82" s="297"/>
      <c r="I82" s="300"/>
      <c r="J82" s="316"/>
      <c r="K82" s="316"/>
      <c r="L82" s="316"/>
      <c r="M82" s="299"/>
    </row>
    <row r="83" spans="2:13" hidden="1" outlineLevel="1">
      <c r="B83" s="288"/>
      <c r="C83" s="253"/>
      <c r="D83" s="295"/>
      <c r="E83" s="296"/>
      <c r="F83" s="296"/>
      <c r="G83" s="296"/>
      <c r="H83" s="297"/>
      <c r="I83" s="300"/>
      <c r="J83" s="316"/>
      <c r="K83" s="316"/>
      <c r="L83" s="316"/>
      <c r="M83" s="299"/>
    </row>
    <row r="84" spans="2:13" hidden="1" outlineLevel="1">
      <c r="B84" s="287"/>
      <c r="C84" s="253"/>
      <c r="D84" s="295"/>
      <c r="E84" s="296"/>
      <c r="F84" s="296"/>
      <c r="G84" s="296"/>
      <c r="H84" s="297"/>
      <c r="I84" s="300"/>
      <c r="J84" s="316"/>
      <c r="K84" s="316"/>
      <c r="L84" s="316"/>
      <c r="M84" s="299"/>
    </row>
    <row r="85" spans="2:13" hidden="1" outlineLevel="1">
      <c r="B85" s="287"/>
      <c r="C85" s="253"/>
      <c r="D85" s="295"/>
      <c r="E85" s="296"/>
      <c r="F85" s="296"/>
      <c r="G85" s="296"/>
      <c r="H85" s="297"/>
      <c r="I85" s="300"/>
      <c r="J85" s="316"/>
      <c r="K85" s="316"/>
      <c r="L85" s="316"/>
      <c r="M85" s="299"/>
    </row>
    <row r="86" spans="2:13" hidden="1" outlineLevel="1">
      <c r="B86" s="287"/>
      <c r="C86" s="253"/>
      <c r="D86" s="295"/>
      <c r="E86" s="296"/>
      <c r="F86" s="296"/>
      <c r="G86" s="296"/>
      <c r="H86" s="297"/>
      <c r="I86" s="300"/>
      <c r="J86" s="316"/>
      <c r="K86" s="316"/>
      <c r="L86" s="316"/>
      <c r="M86" s="299"/>
    </row>
    <row r="87" spans="2:13" hidden="1" outlineLevel="1">
      <c r="B87" s="289"/>
      <c r="C87" s="253"/>
      <c r="D87" s="295"/>
      <c r="E87" s="296"/>
      <c r="F87" s="296"/>
      <c r="G87" s="296"/>
      <c r="H87" s="301"/>
      <c r="I87" s="300"/>
      <c r="J87" s="316"/>
      <c r="K87" s="316"/>
      <c r="L87" s="316"/>
      <c r="M87" s="299"/>
    </row>
    <row r="88" spans="2:13" hidden="1" outlineLevel="1">
      <c r="B88" s="289"/>
      <c r="C88" s="253"/>
      <c r="D88" s="295"/>
      <c r="E88" s="296"/>
      <c r="F88" s="296"/>
      <c r="G88" s="296"/>
      <c r="H88" s="301"/>
      <c r="I88" s="300"/>
      <c r="J88" s="316"/>
      <c r="K88" s="316"/>
      <c r="L88" s="316"/>
      <c r="M88" s="299"/>
    </row>
    <row r="89" spans="2:13" hidden="1" outlineLevel="1">
      <c r="B89" s="289"/>
      <c r="C89" s="253"/>
      <c r="D89" s="295"/>
      <c r="E89" s="296"/>
      <c r="F89" s="296"/>
      <c r="G89" s="296"/>
      <c r="H89" s="301"/>
      <c r="I89" s="300"/>
      <c r="J89" s="316"/>
      <c r="K89" s="316"/>
      <c r="L89" s="316"/>
      <c r="M89" s="299"/>
    </row>
    <row r="90" spans="2:13" hidden="1" outlineLevel="1">
      <c r="B90" s="289"/>
      <c r="C90" s="253"/>
      <c r="D90" s="295"/>
      <c r="E90" s="296"/>
      <c r="F90" s="296"/>
      <c r="G90" s="296"/>
      <c r="H90" s="301"/>
      <c r="I90" s="300"/>
      <c r="J90" s="316"/>
      <c r="K90" s="316"/>
      <c r="L90" s="316"/>
      <c r="M90" s="299"/>
    </row>
    <row r="91" spans="2:13" hidden="1" outlineLevel="1">
      <c r="B91" s="289"/>
      <c r="C91" s="253"/>
      <c r="D91" s="295"/>
      <c r="E91" s="296"/>
      <c r="F91" s="296"/>
      <c r="G91" s="296"/>
      <c r="H91" s="301"/>
      <c r="I91" s="300"/>
      <c r="J91" s="316"/>
      <c r="K91" s="316"/>
      <c r="L91" s="316"/>
      <c r="M91" s="299"/>
    </row>
    <row r="92" spans="2:13" hidden="1" outlineLevel="1">
      <c r="B92" s="289"/>
      <c r="C92" s="253"/>
      <c r="D92" s="295"/>
      <c r="E92" s="296"/>
      <c r="F92" s="296"/>
      <c r="G92" s="302"/>
      <c r="H92" s="301"/>
      <c r="I92" s="300"/>
      <c r="J92" s="316"/>
      <c r="K92" s="316"/>
      <c r="L92" s="316"/>
      <c r="M92" s="299"/>
    </row>
    <row r="93" spans="2:13" hidden="1" outlineLevel="1">
      <c r="B93" s="287"/>
      <c r="C93" s="253"/>
      <c r="D93" s="295"/>
      <c r="E93" s="296"/>
      <c r="F93" s="296"/>
      <c r="G93" s="296"/>
      <c r="H93" s="297"/>
      <c r="I93" s="300"/>
      <c r="J93" s="316"/>
      <c r="K93" s="316"/>
      <c r="L93" s="316"/>
      <c r="M93" s="299"/>
    </row>
    <row r="94" spans="2:13" hidden="1" outlineLevel="1">
      <c r="B94" s="287"/>
      <c r="C94" s="253"/>
      <c r="D94" s="295"/>
      <c r="E94" s="296"/>
      <c r="F94" s="296"/>
      <c r="G94" s="296"/>
      <c r="H94" s="297"/>
      <c r="I94" s="300"/>
      <c r="J94" s="316"/>
      <c r="K94" s="316"/>
      <c r="L94" s="316"/>
      <c r="M94" s="299"/>
    </row>
    <row r="95" spans="2:13" hidden="1" outlineLevel="1">
      <c r="B95" s="287"/>
      <c r="C95" s="253"/>
      <c r="D95" s="295"/>
      <c r="E95" s="296"/>
      <c r="F95" s="296"/>
      <c r="G95" s="296"/>
      <c r="H95" s="297"/>
      <c r="I95" s="300"/>
      <c r="J95" s="316"/>
      <c r="K95" s="316"/>
      <c r="L95" s="316"/>
      <c r="M95" s="299"/>
    </row>
    <row r="96" spans="2:13" hidden="1" outlineLevel="1">
      <c r="B96" s="289"/>
      <c r="C96" s="253"/>
      <c r="D96" s="295"/>
      <c r="E96" s="296"/>
      <c r="F96" s="296"/>
      <c r="G96" s="296"/>
      <c r="H96" s="301"/>
      <c r="I96" s="300"/>
      <c r="J96" s="316"/>
      <c r="K96" s="316"/>
      <c r="L96" s="316"/>
      <c r="M96" s="299"/>
    </row>
    <row r="97" spans="2:13" hidden="1" outlineLevel="1">
      <c r="B97" s="289"/>
      <c r="C97" s="253"/>
      <c r="D97" s="295"/>
      <c r="E97" s="296"/>
      <c r="F97" s="296"/>
      <c r="G97" s="296"/>
      <c r="H97" s="301"/>
      <c r="I97" s="300"/>
      <c r="J97" s="316"/>
      <c r="K97" s="316"/>
      <c r="L97" s="316"/>
      <c r="M97" s="299"/>
    </row>
    <row r="98" spans="2:13" hidden="1" outlineLevel="1">
      <c r="B98" s="289"/>
      <c r="C98" s="253"/>
      <c r="D98" s="295"/>
      <c r="E98" s="296"/>
      <c r="F98" s="296"/>
      <c r="G98" s="296"/>
      <c r="H98" s="301"/>
      <c r="I98" s="300"/>
      <c r="J98" s="316"/>
      <c r="K98" s="316"/>
      <c r="L98" s="316"/>
      <c r="M98" s="299"/>
    </row>
    <row r="99" spans="2:13" hidden="1" outlineLevel="1">
      <c r="B99" s="289"/>
      <c r="C99" s="253"/>
      <c r="D99" s="295"/>
      <c r="E99" s="296"/>
      <c r="F99" s="296"/>
      <c r="G99" s="296"/>
      <c r="H99" s="301"/>
      <c r="I99" s="300"/>
      <c r="J99" s="316"/>
      <c r="K99" s="316"/>
      <c r="L99" s="316"/>
      <c r="M99" s="299"/>
    </row>
    <row r="100" spans="2:13" hidden="1" outlineLevel="1">
      <c r="B100" s="289"/>
      <c r="C100" s="253"/>
      <c r="D100" s="295"/>
      <c r="E100" s="296"/>
      <c r="F100" s="296"/>
      <c r="G100" s="296"/>
      <c r="H100" s="301"/>
      <c r="I100" s="300"/>
      <c r="J100" s="316"/>
      <c r="K100" s="316"/>
      <c r="L100" s="316"/>
      <c r="M100" s="299"/>
    </row>
    <row r="101" spans="2:13" hidden="1" outlineLevel="1">
      <c r="B101" s="289"/>
      <c r="C101" s="253"/>
      <c r="D101" s="295"/>
      <c r="E101" s="296"/>
      <c r="F101" s="296"/>
      <c r="G101" s="302"/>
      <c r="H101" s="301"/>
      <c r="I101" s="300"/>
      <c r="J101" s="316"/>
      <c r="K101" s="316"/>
      <c r="L101" s="316"/>
      <c r="M101" s="299"/>
    </row>
    <row r="102" spans="2:13" hidden="1" outlineLevel="1">
      <c r="B102" s="287"/>
      <c r="C102" s="253"/>
      <c r="D102" s="295"/>
      <c r="E102" s="296"/>
      <c r="F102" s="296"/>
      <c r="G102" s="296"/>
      <c r="H102" s="297"/>
      <c r="I102" s="298"/>
      <c r="J102" s="316"/>
      <c r="K102" s="316"/>
      <c r="L102" s="316"/>
      <c r="M102" s="299"/>
    </row>
    <row r="103" spans="2:13" hidden="1" outlineLevel="1">
      <c r="B103" s="287"/>
      <c r="C103" s="253"/>
      <c r="D103" s="295"/>
      <c r="E103" s="296"/>
      <c r="F103" s="296"/>
      <c r="G103" s="296"/>
      <c r="H103" s="297"/>
      <c r="I103" s="298"/>
      <c r="J103" s="316"/>
      <c r="K103" s="316"/>
      <c r="L103" s="316"/>
      <c r="M103" s="299"/>
    </row>
    <row r="104" spans="2:13" hidden="1" outlineLevel="1">
      <c r="B104" s="287"/>
      <c r="C104" s="253"/>
      <c r="D104" s="295"/>
      <c r="E104" s="296"/>
      <c r="F104" s="296"/>
      <c r="G104" s="296"/>
      <c r="H104" s="297"/>
      <c r="I104" s="300"/>
      <c r="J104" s="316"/>
      <c r="K104" s="316"/>
      <c r="L104" s="316"/>
      <c r="M104" s="299"/>
    </row>
    <row r="105" spans="2:13" hidden="1" outlineLevel="1">
      <c r="B105" s="288"/>
      <c r="C105" s="253"/>
      <c r="D105" s="295"/>
      <c r="E105" s="296"/>
      <c r="F105" s="296"/>
      <c r="G105" s="296"/>
      <c r="H105" s="297"/>
      <c r="I105" s="300"/>
      <c r="J105" s="316"/>
      <c r="K105" s="316"/>
      <c r="L105" s="316"/>
      <c r="M105" s="299"/>
    </row>
    <row r="106" spans="2:13" hidden="1" outlineLevel="1">
      <c r="B106" s="287"/>
      <c r="C106" s="253"/>
      <c r="D106" s="295"/>
      <c r="E106" s="296"/>
      <c r="F106" s="296"/>
      <c r="G106" s="296"/>
      <c r="H106" s="297"/>
      <c r="I106" s="300"/>
      <c r="J106" s="316"/>
      <c r="K106" s="316"/>
      <c r="L106" s="316"/>
      <c r="M106" s="299"/>
    </row>
    <row r="107" spans="2:13" hidden="1" outlineLevel="1">
      <c r="B107" s="287"/>
      <c r="C107" s="253"/>
      <c r="D107" s="295"/>
      <c r="E107" s="296"/>
      <c r="F107" s="296"/>
      <c r="G107" s="296"/>
      <c r="H107" s="297"/>
      <c r="I107" s="300"/>
      <c r="J107" s="316"/>
      <c r="K107" s="316"/>
      <c r="L107" s="316"/>
      <c r="M107" s="299"/>
    </row>
    <row r="108" spans="2:13" hidden="1" outlineLevel="1">
      <c r="B108" s="287"/>
      <c r="C108" s="253"/>
      <c r="D108" s="295"/>
      <c r="E108" s="296"/>
      <c r="F108" s="296"/>
      <c r="G108" s="296"/>
      <c r="H108" s="297"/>
      <c r="I108" s="300"/>
      <c r="J108" s="316"/>
      <c r="K108" s="316"/>
      <c r="L108" s="316"/>
      <c r="M108" s="299"/>
    </row>
    <row r="109" spans="2:13" hidden="1" outlineLevel="1">
      <c r="B109" s="289"/>
      <c r="C109" s="253"/>
      <c r="D109" s="295"/>
      <c r="E109" s="296"/>
      <c r="F109" s="296"/>
      <c r="G109" s="296"/>
      <c r="H109" s="301"/>
      <c r="I109" s="300"/>
      <c r="J109" s="316"/>
      <c r="K109" s="316"/>
      <c r="L109" s="316"/>
      <c r="M109" s="299"/>
    </row>
    <row r="110" spans="2:13" hidden="1" outlineLevel="1">
      <c r="B110" s="289"/>
      <c r="C110" s="253"/>
      <c r="D110" s="295"/>
      <c r="E110" s="296"/>
      <c r="F110" s="296"/>
      <c r="G110" s="296"/>
      <c r="H110" s="301"/>
      <c r="I110" s="300"/>
      <c r="J110" s="316"/>
      <c r="K110" s="316"/>
      <c r="L110" s="316"/>
      <c r="M110" s="299"/>
    </row>
    <row r="111" spans="2:13" hidden="1" outlineLevel="1">
      <c r="B111" s="289"/>
      <c r="C111" s="253"/>
      <c r="D111" s="295"/>
      <c r="E111" s="296"/>
      <c r="F111" s="296"/>
      <c r="G111" s="296"/>
      <c r="H111" s="301"/>
      <c r="I111" s="300"/>
      <c r="J111" s="316"/>
      <c r="K111" s="316"/>
      <c r="L111" s="316"/>
      <c r="M111" s="299"/>
    </row>
    <row r="112" spans="2:13" hidden="1" outlineLevel="1">
      <c r="B112" s="289"/>
      <c r="C112" s="253"/>
      <c r="D112" s="295"/>
      <c r="E112" s="296"/>
      <c r="F112" s="296"/>
      <c r="G112" s="296"/>
      <c r="H112" s="301"/>
      <c r="I112" s="300"/>
      <c r="J112" s="316"/>
      <c r="K112" s="316"/>
      <c r="L112" s="316"/>
      <c r="M112" s="299"/>
    </row>
    <row r="113" spans="2:13" hidden="1" outlineLevel="1">
      <c r="B113" s="289"/>
      <c r="C113" s="253"/>
      <c r="D113" s="295"/>
      <c r="E113" s="296"/>
      <c r="F113" s="296"/>
      <c r="G113" s="296"/>
      <c r="H113" s="301"/>
      <c r="I113" s="300"/>
      <c r="J113" s="316"/>
      <c r="K113" s="316"/>
      <c r="L113" s="316"/>
      <c r="M113" s="299"/>
    </row>
    <row r="114" spans="2:13" hidden="1" outlineLevel="1">
      <c r="B114" s="289"/>
      <c r="C114" s="253"/>
      <c r="D114" s="295"/>
      <c r="E114" s="296"/>
      <c r="F114" s="296"/>
      <c r="G114" s="302"/>
      <c r="H114" s="301"/>
      <c r="I114" s="300"/>
      <c r="J114" s="316"/>
      <c r="K114" s="316"/>
      <c r="L114" s="316"/>
      <c r="M114" s="299"/>
    </row>
    <row r="115" spans="2:13" ht="15.75" collapsed="1" thickBot="1">
      <c r="B115" s="290"/>
      <c r="C115" s="255"/>
      <c r="D115" s="305"/>
      <c r="E115" s="306"/>
      <c r="F115" s="306"/>
      <c r="G115" s="307"/>
      <c r="H115" s="308"/>
      <c r="I115" s="309"/>
      <c r="J115" s="318"/>
      <c r="K115" s="318"/>
      <c r="L115" s="318"/>
      <c r="M115" s="310"/>
    </row>
    <row r="117" spans="2:13" ht="15.75" thickBot="1">
      <c r="B117" s="92"/>
      <c r="C117" s="256"/>
      <c r="D117" s="92"/>
      <c r="E117" s="92"/>
      <c r="F117" s="92"/>
      <c r="G117" s="92"/>
      <c r="H117" s="92"/>
      <c r="I117" s="72" t="s">
        <v>25</v>
      </c>
      <c r="J117" s="72"/>
      <c r="K117" s="72"/>
      <c r="L117" s="72"/>
      <c r="M117" s="275">
        <f>SUM(M10:M115)</f>
        <v>39232</v>
      </c>
    </row>
    <row r="118" spans="2:13" ht="15.7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868A8B-71D7-4F93-B72C-3EE9E7601176}">
          <x14:formula1>
            <xm:f>'Budget &amp; Fin Report'!$B$10:$B$92</xm:f>
          </x14:formula1>
          <xm:sqref>B10:B115</xm:sqref>
        </x14:dataValidation>
        <x14:dataValidation type="list" allowBlank="1" showInputMessage="1" showErrorMessage="1" xr:uid="{98157328-6242-4905-8834-FA4A35436D15}">
          <x14:formula1>
            <xm:f>'Budget &amp; Fin Report'!$T$9:$Y$9</xm:f>
          </x14:formula1>
          <xm:sqref>D10:D115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CF48-80C8-4AF5-A455-26F5F1F020CF}">
  <dimension ref="B1:V118"/>
  <sheetViews>
    <sheetView showGridLines="0" zoomScaleNormal="100" workbookViewId="0">
      <selection activeCell="M25" sqref="M25"/>
    </sheetView>
  </sheetViews>
  <sheetFormatPr defaultRowHeight="15" outlineLevelRow="1"/>
  <cols>
    <col min="1" max="1" width="9.140625" style="28"/>
    <col min="2" max="2" width="11.140625" style="28" customWidth="1"/>
    <col min="3" max="3" width="17.140625" style="250" bestFit="1" customWidth="1"/>
    <col min="4" max="4" width="17.140625" style="28" customWidth="1"/>
    <col min="5" max="6" width="16.140625" style="28" customWidth="1"/>
    <col min="7" max="7" width="13.140625" style="28" customWidth="1"/>
    <col min="8" max="8" width="47.7109375" style="28" bestFit="1" customWidth="1"/>
    <col min="9" max="9" width="9.5703125" style="28" customWidth="1"/>
    <col min="10" max="10" width="10.85546875" style="28" customWidth="1"/>
    <col min="11" max="11" width="11.42578125" style="28" customWidth="1"/>
    <col min="12" max="12" width="9.5703125" style="28" customWidth="1"/>
    <col min="13" max="13" width="12.140625" style="28" customWidth="1"/>
    <col min="14" max="16384" width="9.140625" style="28"/>
  </cols>
  <sheetData>
    <row r="1" spans="2:22" ht="15.75" thickBot="1"/>
    <row r="2" spans="2:22">
      <c r="D2" s="44" t="s">
        <v>127</v>
      </c>
      <c r="E2" s="358" t="str">
        <f>Summary!C2</f>
        <v>XXXXXX</v>
      </c>
      <c r="F2" s="359"/>
      <c r="G2" s="322"/>
      <c r="H2" s="323"/>
      <c r="I2" s="324"/>
    </row>
    <row r="3" spans="2:22">
      <c r="C3" s="251"/>
      <c r="D3" s="45" t="s">
        <v>9</v>
      </c>
      <c r="E3" s="260" t="str">
        <f>Summary!C7</f>
        <v>USD</v>
      </c>
      <c r="F3" s="196"/>
      <c r="G3" s="325"/>
      <c r="H3" s="321"/>
      <c r="I3" s="324"/>
    </row>
    <row r="4" spans="2:22">
      <c r="C4" s="251"/>
      <c r="D4" s="45" t="s">
        <v>129</v>
      </c>
      <c r="E4" s="360" t="str">
        <f>Summary!C3</f>
        <v>XXXXXX</v>
      </c>
      <c r="F4" s="361"/>
      <c r="G4" s="325"/>
      <c r="H4" s="321"/>
      <c r="I4" s="324"/>
    </row>
    <row r="5" spans="2:22" ht="15.75" thickBot="1">
      <c r="C5" s="251"/>
      <c r="D5" s="46" t="s">
        <v>131</v>
      </c>
      <c r="E5" s="319">
        <f>'Budget &amp; Fin Report'!AC9</f>
        <v>44562</v>
      </c>
      <c r="F5" s="320">
        <f>'Budget &amp; Fin Report'!AH9</f>
        <v>44713</v>
      </c>
      <c r="G5" s="326" t="s">
        <v>251</v>
      </c>
      <c r="H5" s="327"/>
      <c r="I5" s="328"/>
    </row>
    <row r="6" spans="2:22">
      <c r="C6" s="251"/>
      <c r="D6" s="35"/>
      <c r="E6" s="35"/>
      <c r="F6" s="35"/>
      <c r="G6" s="64"/>
    </row>
    <row r="7" spans="2:22">
      <c r="C7" s="251"/>
      <c r="D7" s="35"/>
      <c r="E7" s="35"/>
      <c r="F7" s="35"/>
      <c r="H7" s="65"/>
    </row>
    <row r="8" spans="2:22" s="280" customFormat="1" ht="12.75" thickBot="1">
      <c r="B8" s="280" t="s">
        <v>252</v>
      </c>
      <c r="C8" s="281"/>
      <c r="D8" s="282" t="s">
        <v>252</v>
      </c>
      <c r="E8" s="282"/>
      <c r="F8" s="282"/>
      <c r="I8" s="280" t="s">
        <v>252</v>
      </c>
      <c r="M8" s="282" t="s">
        <v>252</v>
      </c>
      <c r="R8" s="283"/>
      <c r="S8" s="284"/>
      <c r="T8" s="284"/>
      <c r="U8" s="285"/>
      <c r="V8" s="285"/>
    </row>
    <row r="9" spans="2:22" ht="39" thickBot="1">
      <c r="B9" s="3" t="s">
        <v>253</v>
      </c>
      <c r="C9" s="249" t="s">
        <v>141</v>
      </c>
      <c r="D9" s="4" t="s">
        <v>254</v>
      </c>
      <c r="E9" s="4" t="s">
        <v>255</v>
      </c>
      <c r="F9" s="4" t="s">
        <v>256</v>
      </c>
      <c r="G9" s="4" t="s">
        <v>257</v>
      </c>
      <c r="H9" s="5" t="s">
        <v>89</v>
      </c>
      <c r="I9" s="6" t="s">
        <v>258</v>
      </c>
      <c r="J9" s="314" t="s">
        <v>259</v>
      </c>
      <c r="K9" s="314" t="s">
        <v>260</v>
      </c>
      <c r="L9" s="314" t="s">
        <v>261</v>
      </c>
      <c r="M9" s="7" t="s">
        <v>262</v>
      </c>
    </row>
    <row r="10" spans="2:22">
      <c r="B10" s="286" t="s">
        <v>152</v>
      </c>
      <c r="C10" s="252" t="str">
        <f>VLOOKUP(B10,'Budget &amp; Fin Report'!$B$10:$C$92,2,FALSE)</f>
        <v>Project Officer</v>
      </c>
      <c r="D10" s="311">
        <v>44621</v>
      </c>
      <c r="E10" s="291">
        <v>44289</v>
      </c>
      <c r="F10" s="291"/>
      <c r="G10" s="291">
        <v>43772</v>
      </c>
      <c r="H10" s="292"/>
      <c r="I10" s="293">
        <v>0.75</v>
      </c>
      <c r="J10" s="315"/>
      <c r="K10" s="315"/>
      <c r="L10" s="315"/>
      <c r="M10" s="294">
        <v>5000</v>
      </c>
    </row>
    <row r="11" spans="2:22">
      <c r="B11" s="287" t="s">
        <v>152</v>
      </c>
      <c r="C11" s="253" t="str">
        <f>VLOOKUP(B11,'Budget &amp; Fin Report'!$B$10:$C$92,2,FALSE)</f>
        <v>Project Officer</v>
      </c>
      <c r="D11" s="312">
        <v>44621</v>
      </c>
      <c r="E11" s="296">
        <v>44290</v>
      </c>
      <c r="F11" s="296"/>
      <c r="G11" s="296">
        <v>43772</v>
      </c>
      <c r="H11" s="297"/>
      <c r="I11" s="298">
        <v>0.75</v>
      </c>
      <c r="J11" s="316"/>
      <c r="K11" s="316"/>
      <c r="L11" s="316"/>
      <c r="M11" s="299">
        <v>5000</v>
      </c>
    </row>
    <row r="12" spans="2:22">
      <c r="B12" s="287" t="s">
        <v>155</v>
      </c>
      <c r="C12" s="253" t="str">
        <f>VLOOKUP(B12,'Budget &amp; Fin Report'!$B$10:$C$92,2,FALSE)</f>
        <v>Accountant</v>
      </c>
      <c r="D12" s="312">
        <v>44593</v>
      </c>
      <c r="E12" s="296">
        <v>44291</v>
      </c>
      <c r="F12" s="296"/>
      <c r="G12" s="296">
        <v>43772</v>
      </c>
      <c r="H12" s="297"/>
      <c r="I12" s="300">
        <v>1</v>
      </c>
      <c r="J12" s="316"/>
      <c r="K12" s="316"/>
      <c r="L12" s="316"/>
      <c r="M12" s="299">
        <v>12000</v>
      </c>
    </row>
    <row r="13" spans="2:22">
      <c r="B13" s="288" t="s">
        <v>158</v>
      </c>
      <c r="C13" s="253" t="str">
        <f>VLOOKUP(B13,'Budget &amp; Fin Report'!$B$10:$C$92,2,FALSE)</f>
        <v>M&amp;E field assistant</v>
      </c>
      <c r="D13" s="312">
        <v>44621</v>
      </c>
      <c r="E13" s="296">
        <v>44292</v>
      </c>
      <c r="F13" s="296"/>
      <c r="G13" s="296">
        <v>43772</v>
      </c>
      <c r="H13" s="297"/>
      <c r="I13" s="300">
        <v>1</v>
      </c>
      <c r="J13" s="316"/>
      <c r="K13" s="316"/>
      <c r="L13" s="316"/>
      <c r="M13" s="299">
        <v>2000</v>
      </c>
    </row>
    <row r="14" spans="2:22">
      <c r="B14" s="287" t="s">
        <v>174</v>
      </c>
      <c r="C14" s="253" t="str">
        <f>VLOOKUP(B14,'Budget &amp; Fin Report'!$B$10:$C$92,2,FALSE)</f>
        <v>Examples</v>
      </c>
      <c r="D14" s="312">
        <v>44713</v>
      </c>
      <c r="E14" s="296">
        <v>44293</v>
      </c>
      <c r="F14" s="296"/>
      <c r="G14" s="296">
        <v>43772</v>
      </c>
      <c r="H14" s="297"/>
      <c r="I14" s="300">
        <v>1</v>
      </c>
      <c r="J14" s="316"/>
      <c r="K14" s="316"/>
      <c r="L14" s="316"/>
      <c r="M14" s="299">
        <v>100</v>
      </c>
    </row>
    <row r="15" spans="2:22">
      <c r="B15" s="287" t="s">
        <v>176</v>
      </c>
      <c r="C15" s="253" t="str">
        <f>VLOOKUP(B15,'Budget &amp; Fin Report'!$B$10:$C$92,2,FALSE)</f>
        <v>Examples</v>
      </c>
      <c r="D15" s="312">
        <v>44652</v>
      </c>
      <c r="E15" s="296">
        <v>44294</v>
      </c>
      <c r="F15" s="296"/>
      <c r="G15" s="296">
        <v>43772</v>
      </c>
      <c r="H15" s="297"/>
      <c r="I15" s="300">
        <v>1</v>
      </c>
      <c r="J15" s="316"/>
      <c r="K15" s="316"/>
      <c r="L15" s="316"/>
      <c r="M15" s="299">
        <v>345</v>
      </c>
    </row>
    <row r="16" spans="2:22">
      <c r="B16" s="287" t="s">
        <v>177</v>
      </c>
      <c r="C16" s="253" t="str">
        <f>VLOOKUP(B16,'Budget &amp; Fin Report'!$B$10:$C$92,2,FALSE)</f>
        <v>Examples</v>
      </c>
      <c r="D16" s="312">
        <v>44682</v>
      </c>
      <c r="E16" s="296">
        <v>44295</v>
      </c>
      <c r="F16" s="296"/>
      <c r="G16" s="296">
        <v>43772</v>
      </c>
      <c r="H16" s="297"/>
      <c r="I16" s="300">
        <v>1</v>
      </c>
      <c r="J16" s="316"/>
      <c r="K16" s="316"/>
      <c r="L16" s="316"/>
      <c r="M16" s="299">
        <v>6788</v>
      </c>
    </row>
    <row r="17" spans="2:13">
      <c r="B17" s="289" t="s">
        <v>189</v>
      </c>
      <c r="C17" s="253" t="str">
        <f>VLOOKUP(B17,'Budget &amp; Fin Report'!$B$10:$C$92,2,FALSE)</f>
        <v>Laptop</v>
      </c>
      <c r="D17" s="312">
        <v>44682</v>
      </c>
      <c r="E17" s="296">
        <v>44296</v>
      </c>
      <c r="F17" s="296"/>
      <c r="G17" s="296">
        <v>43772</v>
      </c>
      <c r="H17" s="301"/>
      <c r="I17" s="300">
        <v>1</v>
      </c>
      <c r="J17" s="316"/>
      <c r="K17" s="316"/>
      <c r="L17" s="316"/>
      <c r="M17" s="299">
        <v>653</v>
      </c>
    </row>
    <row r="18" spans="2:13">
      <c r="B18" s="289" t="s">
        <v>189</v>
      </c>
      <c r="C18" s="253" t="str">
        <f>VLOOKUP(B18,'Budget &amp; Fin Report'!$B$10:$C$92,2,FALSE)</f>
        <v>Laptop</v>
      </c>
      <c r="D18" s="312">
        <v>44682</v>
      </c>
      <c r="E18" s="296">
        <v>44297</v>
      </c>
      <c r="F18" s="296"/>
      <c r="G18" s="296">
        <v>43801</v>
      </c>
      <c r="H18" s="301"/>
      <c r="I18" s="300">
        <v>1</v>
      </c>
      <c r="J18" s="316"/>
      <c r="K18" s="316"/>
      <c r="L18" s="316"/>
      <c r="M18" s="299">
        <v>487</v>
      </c>
    </row>
    <row r="19" spans="2:13">
      <c r="B19" s="289" t="s">
        <v>204</v>
      </c>
      <c r="C19" s="253" t="str">
        <f>VLOOKUP(B19,'Budget &amp; Fin Report'!$B$10:$C$92,2,FALSE)</f>
        <v>Water Tank</v>
      </c>
      <c r="D19" s="312">
        <v>44621</v>
      </c>
      <c r="E19" s="296">
        <v>44298</v>
      </c>
      <c r="F19" s="296"/>
      <c r="G19" s="296">
        <v>43820</v>
      </c>
      <c r="H19" s="301"/>
      <c r="I19" s="300">
        <v>1</v>
      </c>
      <c r="J19" s="316"/>
      <c r="K19" s="316"/>
      <c r="L19" s="316"/>
      <c r="M19" s="299">
        <v>999</v>
      </c>
    </row>
    <row r="20" spans="2:13">
      <c r="B20" s="289" t="s">
        <v>208</v>
      </c>
      <c r="C20" s="253" t="str">
        <f>VLOOKUP(B20,'Budget &amp; Fin Report'!$B$10:$C$92,2,FALSE)</f>
        <v>Jackhammer</v>
      </c>
      <c r="D20" s="312">
        <v>44682</v>
      </c>
      <c r="E20" s="296">
        <v>44299</v>
      </c>
      <c r="F20" s="296"/>
      <c r="G20" s="296">
        <v>43820</v>
      </c>
      <c r="H20" s="301"/>
      <c r="I20" s="300">
        <v>1</v>
      </c>
      <c r="J20" s="316"/>
      <c r="K20" s="316"/>
      <c r="L20" s="316"/>
      <c r="M20" s="299">
        <v>1000</v>
      </c>
    </row>
    <row r="21" spans="2:13">
      <c r="B21" s="289" t="s">
        <v>222</v>
      </c>
      <c r="C21" s="253" t="str">
        <f>VLOOKUP(B21,'Budget &amp; Fin Report'!$B$10:$C$92,2,FALSE)</f>
        <v>Flight Geneva</v>
      </c>
      <c r="D21" s="312">
        <v>44682</v>
      </c>
      <c r="E21" s="296">
        <v>44300</v>
      </c>
      <c r="F21" s="296"/>
      <c r="G21" s="296">
        <v>43820</v>
      </c>
      <c r="H21" s="301"/>
      <c r="I21" s="300">
        <v>1</v>
      </c>
      <c r="J21" s="316"/>
      <c r="K21" s="316"/>
      <c r="L21" s="316"/>
      <c r="M21" s="299">
        <v>3500</v>
      </c>
    </row>
    <row r="22" spans="2:13">
      <c r="B22" s="289" t="s">
        <v>237</v>
      </c>
      <c r="C22" s="254" t="str">
        <f>VLOOKUP(B22,'Budget &amp; Fin Report'!$B$10:$C$92,2,FALSE)</f>
        <v>Training Materials</v>
      </c>
      <c r="D22" s="313">
        <v>44713</v>
      </c>
      <c r="E22" s="296">
        <v>44301</v>
      </c>
      <c r="F22" s="296"/>
      <c r="G22" s="302" t="s">
        <v>263</v>
      </c>
      <c r="H22" s="301"/>
      <c r="I22" s="300">
        <v>1</v>
      </c>
      <c r="J22" s="317"/>
      <c r="K22" s="317"/>
      <c r="L22" s="317"/>
      <c r="M22" s="303">
        <v>800</v>
      </c>
    </row>
    <row r="23" spans="2:13">
      <c r="B23" s="288" t="s">
        <v>189</v>
      </c>
      <c r="C23" s="253" t="str">
        <f>VLOOKUP(B23,'Budget &amp; Fin Report'!$B$10:$C$92,2,FALSE)</f>
        <v>Laptop</v>
      </c>
      <c r="D23" s="312">
        <v>44652</v>
      </c>
      <c r="E23" s="304">
        <v>44302</v>
      </c>
      <c r="F23" s="304"/>
      <c r="G23" s="304" t="s">
        <v>263</v>
      </c>
      <c r="H23" s="297"/>
      <c r="I23" s="298">
        <v>0.75</v>
      </c>
      <c r="J23" s="316"/>
      <c r="K23" s="316"/>
      <c r="L23" s="316"/>
      <c r="M23" s="299">
        <v>60</v>
      </c>
    </row>
    <row r="24" spans="2:13">
      <c r="B24" s="287" t="s">
        <v>189</v>
      </c>
      <c r="C24" s="253" t="str">
        <f>VLOOKUP(B24,'Budget &amp; Fin Report'!$B$10:$C$92,2,FALSE)</f>
        <v>Laptop</v>
      </c>
      <c r="D24" s="312">
        <v>44682</v>
      </c>
      <c r="E24" s="296">
        <v>44303</v>
      </c>
      <c r="F24" s="296"/>
      <c r="G24" s="296" t="s">
        <v>263</v>
      </c>
      <c r="H24" s="297"/>
      <c r="I24" s="298">
        <v>0.75</v>
      </c>
      <c r="J24" s="316"/>
      <c r="K24" s="316"/>
      <c r="L24" s="316"/>
      <c r="M24" s="299">
        <v>50</v>
      </c>
    </row>
    <row r="25" spans="2:13">
      <c r="B25" s="287" t="s">
        <v>174</v>
      </c>
      <c r="C25" s="253" t="str">
        <f>VLOOKUP(B25,'Budget &amp; Fin Report'!$B$10:$C$92,2,FALSE)</f>
        <v>Examples</v>
      </c>
      <c r="D25" s="312">
        <v>44652</v>
      </c>
      <c r="E25" s="296">
        <v>44304</v>
      </c>
      <c r="F25" s="296"/>
      <c r="G25" s="296" t="s">
        <v>263</v>
      </c>
      <c r="H25" s="297"/>
      <c r="I25" s="300">
        <v>1</v>
      </c>
      <c r="J25" s="316"/>
      <c r="K25" s="316"/>
      <c r="L25" s="316"/>
      <c r="M25" s="299">
        <v>5000</v>
      </c>
    </row>
    <row r="26" spans="2:13">
      <c r="B26" s="288" t="s">
        <v>174</v>
      </c>
      <c r="C26" s="253" t="str">
        <f>VLOOKUP(B26,'Budget &amp; Fin Report'!$B$10:$C$92,2,FALSE)</f>
        <v>Examples</v>
      </c>
      <c r="D26" s="312">
        <v>44652</v>
      </c>
      <c r="E26" s="296">
        <v>44305</v>
      </c>
      <c r="F26" s="296"/>
      <c r="G26" s="296" t="s">
        <v>263</v>
      </c>
      <c r="H26" s="297"/>
      <c r="I26" s="300">
        <v>1</v>
      </c>
      <c r="J26" s="316"/>
      <c r="K26" s="316"/>
      <c r="L26" s="316"/>
      <c r="M26" s="299">
        <v>400</v>
      </c>
    </row>
    <row r="27" spans="2:13">
      <c r="B27" s="287"/>
      <c r="C27" s="253"/>
      <c r="D27" s="295"/>
      <c r="E27" s="296"/>
      <c r="F27" s="296"/>
      <c r="G27" s="296"/>
      <c r="H27" s="297"/>
      <c r="I27" s="300"/>
      <c r="J27" s="316"/>
      <c r="K27" s="316"/>
      <c r="L27" s="316"/>
      <c r="M27" s="299"/>
    </row>
    <row r="28" spans="2:13">
      <c r="B28" s="287"/>
      <c r="C28" s="253"/>
      <c r="D28" s="295"/>
      <c r="E28" s="296"/>
      <c r="F28" s="296"/>
      <c r="G28" s="296"/>
      <c r="H28" s="297"/>
      <c r="I28" s="300"/>
      <c r="J28" s="316"/>
      <c r="K28" s="316"/>
      <c r="L28" s="316"/>
      <c r="M28" s="299"/>
    </row>
    <row r="29" spans="2:13">
      <c r="B29" s="287"/>
      <c r="C29" s="253"/>
      <c r="D29" s="295"/>
      <c r="E29" s="296"/>
      <c r="F29" s="296"/>
      <c r="G29" s="296"/>
      <c r="H29" s="297"/>
      <c r="I29" s="300"/>
      <c r="J29" s="316"/>
      <c r="K29" s="316"/>
      <c r="L29" s="316"/>
      <c r="M29" s="299"/>
    </row>
    <row r="30" spans="2:13">
      <c r="B30" s="289"/>
      <c r="C30" s="253"/>
      <c r="D30" s="295"/>
      <c r="E30" s="296"/>
      <c r="F30" s="296"/>
      <c r="G30" s="296"/>
      <c r="H30" s="301"/>
      <c r="I30" s="300"/>
      <c r="J30" s="316"/>
      <c r="K30" s="316"/>
      <c r="L30" s="316"/>
      <c r="M30" s="299"/>
    </row>
    <row r="31" spans="2:13" hidden="1" outlineLevel="1">
      <c r="B31" s="289"/>
      <c r="C31" s="253"/>
      <c r="D31" s="295"/>
      <c r="E31" s="296"/>
      <c r="F31" s="296"/>
      <c r="G31" s="296"/>
      <c r="H31" s="301"/>
      <c r="I31" s="300"/>
      <c r="J31" s="316"/>
      <c r="K31" s="316"/>
      <c r="L31" s="316"/>
      <c r="M31" s="299"/>
    </row>
    <row r="32" spans="2:13" hidden="1" outlineLevel="1">
      <c r="B32" s="289"/>
      <c r="C32" s="253"/>
      <c r="D32" s="295"/>
      <c r="E32" s="296"/>
      <c r="F32" s="296"/>
      <c r="G32" s="296"/>
      <c r="H32" s="301"/>
      <c r="I32" s="300"/>
      <c r="J32" s="316"/>
      <c r="K32" s="316"/>
      <c r="L32" s="316"/>
      <c r="M32" s="299"/>
    </row>
    <row r="33" spans="2:13" hidden="1" outlineLevel="1">
      <c r="B33" s="289"/>
      <c r="C33" s="253"/>
      <c r="D33" s="295"/>
      <c r="E33" s="296"/>
      <c r="F33" s="296"/>
      <c r="G33" s="296"/>
      <c r="H33" s="301"/>
      <c r="I33" s="300"/>
      <c r="J33" s="316"/>
      <c r="K33" s="316"/>
      <c r="L33" s="316"/>
      <c r="M33" s="299"/>
    </row>
    <row r="34" spans="2:13" hidden="1" outlineLevel="1">
      <c r="B34" s="289"/>
      <c r="C34" s="253"/>
      <c r="D34" s="295"/>
      <c r="E34" s="296"/>
      <c r="F34" s="296"/>
      <c r="G34" s="296"/>
      <c r="H34" s="301"/>
      <c r="I34" s="300"/>
      <c r="J34" s="316"/>
      <c r="K34" s="316"/>
      <c r="L34" s="316"/>
      <c r="M34" s="299"/>
    </row>
    <row r="35" spans="2:13" hidden="1" outlineLevel="1">
      <c r="B35" s="289"/>
      <c r="C35" s="253"/>
      <c r="D35" s="295"/>
      <c r="E35" s="296"/>
      <c r="F35" s="296"/>
      <c r="G35" s="302"/>
      <c r="H35" s="301"/>
      <c r="I35" s="300"/>
      <c r="J35" s="316"/>
      <c r="K35" s="316"/>
      <c r="L35" s="316"/>
      <c r="M35" s="299"/>
    </row>
    <row r="36" spans="2:13" hidden="1" outlineLevel="1">
      <c r="B36" s="287"/>
      <c r="C36" s="253"/>
      <c r="D36" s="295"/>
      <c r="E36" s="296"/>
      <c r="F36" s="296"/>
      <c r="G36" s="296"/>
      <c r="H36" s="297"/>
      <c r="I36" s="298"/>
      <c r="J36" s="316"/>
      <c r="K36" s="316"/>
      <c r="L36" s="316"/>
      <c r="M36" s="299"/>
    </row>
    <row r="37" spans="2:13" hidden="1" outlineLevel="1">
      <c r="B37" s="287"/>
      <c r="C37" s="253"/>
      <c r="D37" s="295"/>
      <c r="E37" s="296"/>
      <c r="F37" s="296"/>
      <c r="G37" s="296"/>
      <c r="H37" s="297"/>
      <c r="I37" s="298"/>
      <c r="J37" s="316"/>
      <c r="K37" s="316"/>
      <c r="L37" s="316"/>
      <c r="M37" s="299"/>
    </row>
    <row r="38" spans="2:13" hidden="1" outlineLevel="1">
      <c r="B38" s="287"/>
      <c r="C38" s="253"/>
      <c r="D38" s="295"/>
      <c r="E38" s="296"/>
      <c r="F38" s="296"/>
      <c r="G38" s="296"/>
      <c r="H38" s="297"/>
      <c r="I38" s="300"/>
      <c r="J38" s="316"/>
      <c r="K38" s="316"/>
      <c r="L38" s="316"/>
      <c r="M38" s="299"/>
    </row>
    <row r="39" spans="2:13" hidden="1" outlineLevel="1">
      <c r="B39" s="288"/>
      <c r="C39" s="253"/>
      <c r="D39" s="295"/>
      <c r="E39" s="296"/>
      <c r="F39" s="296"/>
      <c r="G39" s="296"/>
      <c r="H39" s="297"/>
      <c r="I39" s="300"/>
      <c r="J39" s="316"/>
      <c r="K39" s="316"/>
      <c r="L39" s="316"/>
      <c r="M39" s="299"/>
    </row>
    <row r="40" spans="2:13" hidden="1" outlineLevel="1">
      <c r="B40" s="287"/>
      <c r="C40" s="253"/>
      <c r="D40" s="295"/>
      <c r="E40" s="296"/>
      <c r="F40" s="296"/>
      <c r="G40" s="296"/>
      <c r="H40" s="297"/>
      <c r="I40" s="300"/>
      <c r="J40" s="316"/>
      <c r="K40" s="316"/>
      <c r="L40" s="316"/>
      <c r="M40" s="299"/>
    </row>
    <row r="41" spans="2:13" hidden="1" outlineLevel="1">
      <c r="B41" s="287"/>
      <c r="C41" s="253"/>
      <c r="D41" s="295"/>
      <c r="E41" s="296"/>
      <c r="F41" s="296"/>
      <c r="G41" s="296"/>
      <c r="H41" s="297"/>
      <c r="I41" s="300"/>
      <c r="J41" s="316"/>
      <c r="K41" s="316"/>
      <c r="L41" s="316"/>
      <c r="M41" s="299"/>
    </row>
    <row r="42" spans="2:13" hidden="1" outlineLevel="1">
      <c r="B42" s="287"/>
      <c r="C42" s="253"/>
      <c r="D42" s="295"/>
      <c r="E42" s="296"/>
      <c r="F42" s="296"/>
      <c r="G42" s="296"/>
      <c r="H42" s="297"/>
      <c r="I42" s="300"/>
      <c r="J42" s="316"/>
      <c r="K42" s="316"/>
      <c r="L42" s="316"/>
      <c r="M42" s="299"/>
    </row>
    <row r="43" spans="2:13" hidden="1" outlineLevel="1">
      <c r="B43" s="289"/>
      <c r="C43" s="253"/>
      <c r="D43" s="295"/>
      <c r="E43" s="296"/>
      <c r="F43" s="296"/>
      <c r="G43" s="296"/>
      <c r="H43" s="301"/>
      <c r="I43" s="300"/>
      <c r="J43" s="316"/>
      <c r="K43" s="316"/>
      <c r="L43" s="316"/>
      <c r="M43" s="299"/>
    </row>
    <row r="44" spans="2:13" hidden="1" outlineLevel="1">
      <c r="B44" s="289"/>
      <c r="C44" s="253"/>
      <c r="D44" s="295"/>
      <c r="E44" s="296"/>
      <c r="F44" s="296"/>
      <c r="G44" s="296"/>
      <c r="H44" s="301"/>
      <c r="I44" s="300"/>
      <c r="J44" s="316"/>
      <c r="K44" s="316"/>
      <c r="L44" s="316"/>
      <c r="M44" s="299"/>
    </row>
    <row r="45" spans="2:13" hidden="1" outlineLevel="1">
      <c r="B45" s="289"/>
      <c r="C45" s="253"/>
      <c r="D45" s="295"/>
      <c r="E45" s="296"/>
      <c r="F45" s="296"/>
      <c r="G45" s="296"/>
      <c r="H45" s="301"/>
      <c r="I45" s="300"/>
      <c r="J45" s="316"/>
      <c r="K45" s="316"/>
      <c r="L45" s="316"/>
      <c r="M45" s="299"/>
    </row>
    <row r="46" spans="2:13" hidden="1" outlineLevel="1">
      <c r="B46" s="289"/>
      <c r="C46" s="253"/>
      <c r="D46" s="295"/>
      <c r="E46" s="296"/>
      <c r="F46" s="296"/>
      <c r="G46" s="296"/>
      <c r="H46" s="301"/>
      <c r="I46" s="300"/>
      <c r="J46" s="316"/>
      <c r="K46" s="316"/>
      <c r="L46" s="316"/>
      <c r="M46" s="299"/>
    </row>
    <row r="47" spans="2:13" hidden="1" outlineLevel="1">
      <c r="B47" s="289"/>
      <c r="C47" s="253"/>
      <c r="D47" s="295"/>
      <c r="E47" s="296"/>
      <c r="F47" s="296"/>
      <c r="G47" s="296"/>
      <c r="H47" s="301"/>
      <c r="I47" s="300"/>
      <c r="J47" s="316"/>
      <c r="K47" s="316"/>
      <c r="L47" s="316"/>
      <c r="M47" s="299"/>
    </row>
    <row r="48" spans="2:13" hidden="1" outlineLevel="1">
      <c r="B48" s="289"/>
      <c r="C48" s="253"/>
      <c r="D48" s="295"/>
      <c r="E48" s="296"/>
      <c r="F48" s="296"/>
      <c r="G48" s="302"/>
      <c r="H48" s="301"/>
      <c r="I48" s="300"/>
      <c r="J48" s="316"/>
      <c r="K48" s="316"/>
      <c r="L48" s="316"/>
      <c r="M48" s="299"/>
    </row>
    <row r="49" spans="2:13" hidden="1" outlineLevel="1">
      <c r="B49" s="287"/>
      <c r="C49" s="253"/>
      <c r="D49" s="295"/>
      <c r="E49" s="296"/>
      <c r="F49" s="296"/>
      <c r="G49" s="296"/>
      <c r="H49" s="297"/>
      <c r="I49" s="300"/>
      <c r="J49" s="316"/>
      <c r="K49" s="316"/>
      <c r="L49" s="316"/>
      <c r="M49" s="299"/>
    </row>
    <row r="50" spans="2:13" hidden="1" outlineLevel="1">
      <c r="B50" s="287"/>
      <c r="C50" s="253"/>
      <c r="D50" s="295"/>
      <c r="E50" s="296"/>
      <c r="F50" s="296"/>
      <c r="G50" s="296"/>
      <c r="H50" s="297"/>
      <c r="I50" s="300"/>
      <c r="J50" s="316"/>
      <c r="K50" s="316"/>
      <c r="L50" s="316"/>
      <c r="M50" s="299"/>
    </row>
    <row r="51" spans="2:13" hidden="1" outlineLevel="1">
      <c r="B51" s="287"/>
      <c r="C51" s="253"/>
      <c r="D51" s="295"/>
      <c r="E51" s="296"/>
      <c r="F51" s="296"/>
      <c r="G51" s="296"/>
      <c r="H51" s="297"/>
      <c r="I51" s="300"/>
      <c r="J51" s="316"/>
      <c r="K51" s="316"/>
      <c r="L51" s="316"/>
      <c r="M51" s="299"/>
    </row>
    <row r="52" spans="2:13" hidden="1" outlineLevel="1">
      <c r="B52" s="289"/>
      <c r="C52" s="253"/>
      <c r="D52" s="295"/>
      <c r="E52" s="296"/>
      <c r="F52" s="296"/>
      <c r="G52" s="296"/>
      <c r="H52" s="301"/>
      <c r="I52" s="300"/>
      <c r="J52" s="316"/>
      <c r="K52" s="316"/>
      <c r="L52" s="316"/>
      <c r="M52" s="299"/>
    </row>
    <row r="53" spans="2:13" hidden="1" outlineLevel="1">
      <c r="B53" s="289"/>
      <c r="C53" s="253"/>
      <c r="D53" s="295"/>
      <c r="E53" s="296"/>
      <c r="F53" s="296"/>
      <c r="G53" s="296"/>
      <c r="H53" s="301"/>
      <c r="I53" s="300"/>
      <c r="J53" s="316"/>
      <c r="K53" s="316"/>
      <c r="L53" s="316"/>
      <c r="M53" s="299"/>
    </row>
    <row r="54" spans="2:13" hidden="1" outlineLevel="1">
      <c r="B54" s="289"/>
      <c r="C54" s="253"/>
      <c r="D54" s="295"/>
      <c r="E54" s="296"/>
      <c r="F54" s="296"/>
      <c r="G54" s="296"/>
      <c r="H54" s="301"/>
      <c r="I54" s="300"/>
      <c r="J54" s="316"/>
      <c r="K54" s="316"/>
      <c r="L54" s="316"/>
      <c r="M54" s="299"/>
    </row>
    <row r="55" spans="2:13" hidden="1" outlineLevel="1">
      <c r="B55" s="289"/>
      <c r="C55" s="253"/>
      <c r="D55" s="295"/>
      <c r="E55" s="296"/>
      <c r="F55" s="296"/>
      <c r="G55" s="296"/>
      <c r="H55" s="301"/>
      <c r="I55" s="300"/>
      <c r="J55" s="316"/>
      <c r="K55" s="316"/>
      <c r="L55" s="316"/>
      <c r="M55" s="299"/>
    </row>
    <row r="56" spans="2:13" hidden="1" outlineLevel="1">
      <c r="B56" s="289"/>
      <c r="C56" s="253"/>
      <c r="D56" s="295"/>
      <c r="E56" s="296"/>
      <c r="F56" s="296"/>
      <c r="G56" s="296"/>
      <c r="H56" s="301"/>
      <c r="I56" s="300"/>
      <c r="J56" s="316"/>
      <c r="K56" s="316"/>
      <c r="L56" s="316"/>
      <c r="M56" s="299"/>
    </row>
    <row r="57" spans="2:13" hidden="1" outlineLevel="1">
      <c r="B57" s="289"/>
      <c r="C57" s="253"/>
      <c r="D57" s="295"/>
      <c r="E57" s="296"/>
      <c r="F57" s="296"/>
      <c r="G57" s="302"/>
      <c r="H57" s="301"/>
      <c r="I57" s="300"/>
      <c r="J57" s="316"/>
      <c r="K57" s="316"/>
      <c r="L57" s="316"/>
      <c r="M57" s="299"/>
    </row>
    <row r="58" spans="2:13" hidden="1" outlineLevel="1">
      <c r="B58" s="287"/>
      <c r="C58" s="253"/>
      <c r="D58" s="295"/>
      <c r="E58" s="296"/>
      <c r="F58" s="296"/>
      <c r="G58" s="296"/>
      <c r="H58" s="297"/>
      <c r="I58" s="298"/>
      <c r="J58" s="316"/>
      <c r="K58" s="316"/>
      <c r="L58" s="316"/>
      <c r="M58" s="299"/>
    </row>
    <row r="59" spans="2:13" hidden="1" outlineLevel="1">
      <c r="B59" s="287"/>
      <c r="C59" s="253"/>
      <c r="D59" s="295"/>
      <c r="E59" s="296"/>
      <c r="F59" s="296"/>
      <c r="G59" s="296"/>
      <c r="H59" s="297"/>
      <c r="I59" s="298"/>
      <c r="J59" s="316"/>
      <c r="K59" s="316"/>
      <c r="L59" s="316"/>
      <c r="M59" s="299"/>
    </row>
    <row r="60" spans="2:13" hidden="1" outlineLevel="1">
      <c r="B60" s="287"/>
      <c r="C60" s="253"/>
      <c r="D60" s="295"/>
      <c r="E60" s="296"/>
      <c r="F60" s="296"/>
      <c r="G60" s="296"/>
      <c r="H60" s="297"/>
      <c r="I60" s="300"/>
      <c r="J60" s="316"/>
      <c r="K60" s="316"/>
      <c r="L60" s="316"/>
      <c r="M60" s="299"/>
    </row>
    <row r="61" spans="2:13" hidden="1" outlineLevel="1">
      <c r="B61" s="288"/>
      <c r="C61" s="253"/>
      <c r="D61" s="295"/>
      <c r="E61" s="296"/>
      <c r="F61" s="296"/>
      <c r="G61" s="296"/>
      <c r="H61" s="297"/>
      <c r="I61" s="300"/>
      <c r="J61" s="316"/>
      <c r="K61" s="316"/>
      <c r="L61" s="316"/>
      <c r="M61" s="299"/>
    </row>
    <row r="62" spans="2:13" hidden="1" outlineLevel="1">
      <c r="B62" s="287"/>
      <c r="C62" s="253"/>
      <c r="D62" s="295"/>
      <c r="E62" s="296"/>
      <c r="F62" s="296"/>
      <c r="G62" s="296"/>
      <c r="H62" s="297"/>
      <c r="I62" s="300"/>
      <c r="J62" s="316"/>
      <c r="K62" s="316"/>
      <c r="L62" s="316"/>
      <c r="M62" s="299"/>
    </row>
    <row r="63" spans="2:13" hidden="1" outlineLevel="1">
      <c r="B63" s="287"/>
      <c r="C63" s="253"/>
      <c r="D63" s="295"/>
      <c r="E63" s="296"/>
      <c r="F63" s="296"/>
      <c r="G63" s="296"/>
      <c r="H63" s="297"/>
      <c r="I63" s="300"/>
      <c r="J63" s="316"/>
      <c r="K63" s="316"/>
      <c r="L63" s="316"/>
      <c r="M63" s="299"/>
    </row>
    <row r="64" spans="2:13" hidden="1" outlineLevel="1">
      <c r="B64" s="287"/>
      <c r="C64" s="253"/>
      <c r="D64" s="295"/>
      <c r="E64" s="296"/>
      <c r="F64" s="296"/>
      <c r="G64" s="296"/>
      <c r="H64" s="297"/>
      <c r="I64" s="300"/>
      <c r="J64" s="316"/>
      <c r="K64" s="316"/>
      <c r="L64" s="316"/>
      <c r="M64" s="299"/>
    </row>
    <row r="65" spans="2:13" hidden="1" outlineLevel="1">
      <c r="B65" s="289"/>
      <c r="C65" s="253"/>
      <c r="D65" s="295"/>
      <c r="E65" s="296"/>
      <c r="F65" s="296"/>
      <c r="G65" s="296"/>
      <c r="H65" s="301"/>
      <c r="I65" s="300"/>
      <c r="J65" s="316"/>
      <c r="K65" s="316"/>
      <c r="L65" s="316"/>
      <c r="M65" s="299"/>
    </row>
    <row r="66" spans="2:13" hidden="1" outlineLevel="1">
      <c r="B66" s="289"/>
      <c r="C66" s="253"/>
      <c r="D66" s="295"/>
      <c r="E66" s="296"/>
      <c r="F66" s="296"/>
      <c r="G66" s="296"/>
      <c r="H66" s="301"/>
      <c r="I66" s="300"/>
      <c r="J66" s="316"/>
      <c r="K66" s="316"/>
      <c r="L66" s="316"/>
      <c r="M66" s="299"/>
    </row>
    <row r="67" spans="2:13" hidden="1" outlineLevel="1">
      <c r="B67" s="289"/>
      <c r="C67" s="253"/>
      <c r="D67" s="295"/>
      <c r="E67" s="296"/>
      <c r="F67" s="296"/>
      <c r="G67" s="296"/>
      <c r="H67" s="301"/>
      <c r="I67" s="300"/>
      <c r="J67" s="316"/>
      <c r="K67" s="316"/>
      <c r="L67" s="316"/>
      <c r="M67" s="299"/>
    </row>
    <row r="68" spans="2:13" hidden="1" outlineLevel="1">
      <c r="B68" s="289"/>
      <c r="C68" s="253"/>
      <c r="D68" s="295"/>
      <c r="E68" s="296"/>
      <c r="F68" s="296"/>
      <c r="G68" s="296"/>
      <c r="H68" s="301"/>
      <c r="I68" s="300"/>
      <c r="J68" s="316"/>
      <c r="K68" s="316"/>
      <c r="L68" s="316"/>
      <c r="M68" s="299"/>
    </row>
    <row r="69" spans="2:13" hidden="1" outlineLevel="1">
      <c r="B69" s="289"/>
      <c r="C69" s="253"/>
      <c r="D69" s="295"/>
      <c r="E69" s="296"/>
      <c r="F69" s="296"/>
      <c r="G69" s="296"/>
      <c r="H69" s="301"/>
      <c r="I69" s="300"/>
      <c r="J69" s="316"/>
      <c r="K69" s="316"/>
      <c r="L69" s="316"/>
      <c r="M69" s="299"/>
    </row>
    <row r="70" spans="2:13" hidden="1" outlineLevel="1">
      <c r="B70" s="289"/>
      <c r="C70" s="253"/>
      <c r="D70" s="295"/>
      <c r="E70" s="296"/>
      <c r="F70" s="296"/>
      <c r="G70" s="302"/>
      <c r="H70" s="301"/>
      <c r="I70" s="300"/>
      <c r="J70" s="316"/>
      <c r="K70" s="316"/>
      <c r="L70" s="316"/>
      <c r="M70" s="299"/>
    </row>
    <row r="71" spans="2:13" hidden="1" outlineLevel="1">
      <c r="B71" s="287"/>
      <c r="C71" s="253"/>
      <c r="D71" s="295"/>
      <c r="E71" s="296"/>
      <c r="F71" s="296"/>
      <c r="G71" s="296"/>
      <c r="H71" s="297"/>
      <c r="I71" s="300"/>
      <c r="J71" s="316"/>
      <c r="K71" s="316"/>
      <c r="L71" s="316"/>
      <c r="M71" s="299"/>
    </row>
    <row r="72" spans="2:13" hidden="1" outlineLevel="1">
      <c r="B72" s="287"/>
      <c r="C72" s="253"/>
      <c r="D72" s="295"/>
      <c r="E72" s="296"/>
      <c r="F72" s="296"/>
      <c r="G72" s="296"/>
      <c r="H72" s="297"/>
      <c r="I72" s="300"/>
      <c r="J72" s="316"/>
      <c r="K72" s="316"/>
      <c r="L72" s="316"/>
      <c r="M72" s="299"/>
    </row>
    <row r="73" spans="2:13" hidden="1" outlineLevel="1">
      <c r="B73" s="287"/>
      <c r="C73" s="253"/>
      <c r="D73" s="295"/>
      <c r="E73" s="296"/>
      <c r="F73" s="296"/>
      <c r="G73" s="296"/>
      <c r="H73" s="297"/>
      <c r="I73" s="300"/>
      <c r="J73" s="316"/>
      <c r="K73" s="316"/>
      <c r="L73" s="316"/>
      <c r="M73" s="299"/>
    </row>
    <row r="74" spans="2:13" hidden="1" outlineLevel="1">
      <c r="B74" s="289"/>
      <c r="C74" s="253"/>
      <c r="D74" s="295"/>
      <c r="E74" s="296"/>
      <c r="F74" s="296"/>
      <c r="G74" s="296"/>
      <c r="H74" s="301"/>
      <c r="I74" s="300"/>
      <c r="J74" s="316"/>
      <c r="K74" s="316"/>
      <c r="L74" s="316"/>
      <c r="M74" s="299"/>
    </row>
    <row r="75" spans="2:13" hidden="1" outlineLevel="1">
      <c r="B75" s="289"/>
      <c r="C75" s="253"/>
      <c r="D75" s="295"/>
      <c r="E75" s="296"/>
      <c r="F75" s="296"/>
      <c r="G75" s="296"/>
      <c r="H75" s="301"/>
      <c r="I75" s="300"/>
      <c r="J75" s="316"/>
      <c r="K75" s="316"/>
      <c r="L75" s="316"/>
      <c r="M75" s="299"/>
    </row>
    <row r="76" spans="2:13" hidden="1" outlineLevel="1">
      <c r="B76" s="289"/>
      <c r="C76" s="253"/>
      <c r="D76" s="295"/>
      <c r="E76" s="296"/>
      <c r="F76" s="296"/>
      <c r="G76" s="296"/>
      <c r="H76" s="301"/>
      <c r="I76" s="300"/>
      <c r="J76" s="316"/>
      <c r="K76" s="316"/>
      <c r="L76" s="316"/>
      <c r="M76" s="299"/>
    </row>
    <row r="77" spans="2:13" hidden="1" outlineLevel="1">
      <c r="B77" s="289"/>
      <c r="C77" s="253"/>
      <c r="D77" s="295"/>
      <c r="E77" s="296"/>
      <c r="F77" s="296"/>
      <c r="G77" s="296"/>
      <c r="H77" s="301"/>
      <c r="I77" s="300"/>
      <c r="J77" s="316"/>
      <c r="K77" s="316"/>
      <c r="L77" s="316"/>
      <c r="M77" s="299"/>
    </row>
    <row r="78" spans="2:13" hidden="1" outlineLevel="1">
      <c r="B78" s="289"/>
      <c r="C78" s="253"/>
      <c r="D78" s="295"/>
      <c r="E78" s="296"/>
      <c r="F78" s="296"/>
      <c r="G78" s="296"/>
      <c r="H78" s="301"/>
      <c r="I78" s="300"/>
      <c r="J78" s="316"/>
      <c r="K78" s="316"/>
      <c r="L78" s="316"/>
      <c r="M78" s="299"/>
    </row>
    <row r="79" spans="2:13" hidden="1" outlineLevel="1">
      <c r="B79" s="289"/>
      <c r="C79" s="253"/>
      <c r="D79" s="295"/>
      <c r="E79" s="296"/>
      <c r="F79" s="296"/>
      <c r="G79" s="302"/>
      <c r="H79" s="301"/>
      <c r="I79" s="300"/>
      <c r="J79" s="316"/>
      <c r="K79" s="316"/>
      <c r="L79" s="316"/>
      <c r="M79" s="299"/>
    </row>
    <row r="80" spans="2:13" hidden="1" outlineLevel="1">
      <c r="B80" s="287"/>
      <c r="C80" s="253"/>
      <c r="D80" s="295"/>
      <c r="E80" s="296"/>
      <c r="F80" s="296"/>
      <c r="G80" s="296"/>
      <c r="H80" s="297"/>
      <c r="I80" s="298"/>
      <c r="J80" s="316"/>
      <c r="K80" s="316"/>
      <c r="L80" s="316"/>
      <c r="M80" s="299"/>
    </row>
    <row r="81" spans="2:13" hidden="1" outlineLevel="1">
      <c r="B81" s="287"/>
      <c r="C81" s="253"/>
      <c r="D81" s="295"/>
      <c r="E81" s="296"/>
      <c r="F81" s="296"/>
      <c r="G81" s="296"/>
      <c r="H81" s="297"/>
      <c r="I81" s="298"/>
      <c r="J81" s="316"/>
      <c r="K81" s="316"/>
      <c r="L81" s="316"/>
      <c r="M81" s="299"/>
    </row>
    <row r="82" spans="2:13" hidden="1" outlineLevel="1">
      <c r="B82" s="287"/>
      <c r="C82" s="253"/>
      <c r="D82" s="295"/>
      <c r="E82" s="296"/>
      <c r="F82" s="296"/>
      <c r="G82" s="296"/>
      <c r="H82" s="297"/>
      <c r="I82" s="300"/>
      <c r="J82" s="316"/>
      <c r="K82" s="316"/>
      <c r="L82" s="316"/>
      <c r="M82" s="299"/>
    </row>
    <row r="83" spans="2:13" hidden="1" outlineLevel="1">
      <c r="B83" s="288"/>
      <c r="C83" s="253"/>
      <c r="D83" s="295"/>
      <c r="E83" s="296"/>
      <c r="F83" s="296"/>
      <c r="G83" s="296"/>
      <c r="H83" s="297"/>
      <c r="I83" s="300"/>
      <c r="J83" s="316"/>
      <c r="K83" s="316"/>
      <c r="L83" s="316"/>
      <c r="M83" s="299"/>
    </row>
    <row r="84" spans="2:13" hidden="1" outlineLevel="1">
      <c r="B84" s="287"/>
      <c r="C84" s="253"/>
      <c r="D84" s="295"/>
      <c r="E84" s="296"/>
      <c r="F84" s="296"/>
      <c r="G84" s="296"/>
      <c r="H84" s="297"/>
      <c r="I84" s="300"/>
      <c r="J84" s="316"/>
      <c r="K84" s="316"/>
      <c r="L84" s="316"/>
      <c r="M84" s="299"/>
    </row>
    <row r="85" spans="2:13" hidden="1" outlineLevel="1">
      <c r="B85" s="287"/>
      <c r="C85" s="253"/>
      <c r="D85" s="295"/>
      <c r="E85" s="296"/>
      <c r="F85" s="296"/>
      <c r="G85" s="296"/>
      <c r="H85" s="297"/>
      <c r="I85" s="300"/>
      <c r="J85" s="316"/>
      <c r="K85" s="316"/>
      <c r="L85" s="316"/>
      <c r="M85" s="299"/>
    </row>
    <row r="86" spans="2:13" hidden="1" outlineLevel="1">
      <c r="B86" s="287"/>
      <c r="C86" s="253"/>
      <c r="D86" s="295"/>
      <c r="E86" s="296"/>
      <c r="F86" s="296"/>
      <c r="G86" s="296"/>
      <c r="H86" s="297"/>
      <c r="I86" s="300"/>
      <c r="J86" s="316"/>
      <c r="K86" s="316"/>
      <c r="L86" s="316"/>
      <c r="M86" s="299"/>
    </row>
    <row r="87" spans="2:13" hidden="1" outlineLevel="1">
      <c r="B87" s="289"/>
      <c r="C87" s="253"/>
      <c r="D87" s="295"/>
      <c r="E87" s="296"/>
      <c r="F87" s="296"/>
      <c r="G87" s="296"/>
      <c r="H87" s="301"/>
      <c r="I87" s="300"/>
      <c r="J87" s="316"/>
      <c r="K87" s="316"/>
      <c r="L87" s="316"/>
      <c r="M87" s="299"/>
    </row>
    <row r="88" spans="2:13" hidden="1" outlineLevel="1">
      <c r="B88" s="289"/>
      <c r="C88" s="253"/>
      <c r="D88" s="295"/>
      <c r="E88" s="296"/>
      <c r="F88" s="296"/>
      <c r="G88" s="296"/>
      <c r="H88" s="301"/>
      <c r="I88" s="300"/>
      <c r="J88" s="316"/>
      <c r="K88" s="316"/>
      <c r="L88" s="316"/>
      <c r="M88" s="299"/>
    </row>
    <row r="89" spans="2:13" hidden="1" outlineLevel="1">
      <c r="B89" s="289"/>
      <c r="C89" s="253"/>
      <c r="D89" s="295"/>
      <c r="E89" s="296"/>
      <c r="F89" s="296"/>
      <c r="G89" s="296"/>
      <c r="H89" s="301"/>
      <c r="I89" s="300"/>
      <c r="J89" s="316"/>
      <c r="K89" s="316"/>
      <c r="L89" s="316"/>
      <c r="M89" s="299"/>
    </row>
    <row r="90" spans="2:13" hidden="1" outlineLevel="1">
      <c r="B90" s="289"/>
      <c r="C90" s="253"/>
      <c r="D90" s="295"/>
      <c r="E90" s="296"/>
      <c r="F90" s="296"/>
      <c r="G90" s="296"/>
      <c r="H90" s="301"/>
      <c r="I90" s="300"/>
      <c r="J90" s="316"/>
      <c r="K90" s="316"/>
      <c r="L90" s="316"/>
      <c r="M90" s="299"/>
    </row>
    <row r="91" spans="2:13" hidden="1" outlineLevel="1">
      <c r="B91" s="289"/>
      <c r="C91" s="253"/>
      <c r="D91" s="295"/>
      <c r="E91" s="296"/>
      <c r="F91" s="296"/>
      <c r="G91" s="296"/>
      <c r="H91" s="301"/>
      <c r="I91" s="300"/>
      <c r="J91" s="316"/>
      <c r="K91" s="316"/>
      <c r="L91" s="316"/>
      <c r="M91" s="299"/>
    </row>
    <row r="92" spans="2:13" hidden="1" outlineLevel="1">
      <c r="B92" s="289"/>
      <c r="C92" s="253"/>
      <c r="D92" s="295"/>
      <c r="E92" s="296"/>
      <c r="F92" s="296"/>
      <c r="G92" s="302"/>
      <c r="H92" s="301"/>
      <c r="I92" s="300"/>
      <c r="J92" s="316"/>
      <c r="K92" s="316"/>
      <c r="L92" s="316"/>
      <c r="M92" s="299"/>
    </row>
    <row r="93" spans="2:13" hidden="1" outlineLevel="1">
      <c r="B93" s="287"/>
      <c r="C93" s="253"/>
      <c r="D93" s="295"/>
      <c r="E93" s="296"/>
      <c r="F93" s="296"/>
      <c r="G93" s="296"/>
      <c r="H93" s="297"/>
      <c r="I93" s="300"/>
      <c r="J93" s="316"/>
      <c r="K93" s="316"/>
      <c r="L93" s="316"/>
      <c r="M93" s="299"/>
    </row>
    <row r="94" spans="2:13" hidden="1" outlineLevel="1">
      <c r="B94" s="287"/>
      <c r="C94" s="253"/>
      <c r="D94" s="295"/>
      <c r="E94" s="296"/>
      <c r="F94" s="296"/>
      <c r="G94" s="296"/>
      <c r="H94" s="297"/>
      <c r="I94" s="300"/>
      <c r="J94" s="316"/>
      <c r="K94" s="316"/>
      <c r="L94" s="316"/>
      <c r="M94" s="299"/>
    </row>
    <row r="95" spans="2:13" hidden="1" outlineLevel="1">
      <c r="B95" s="287"/>
      <c r="C95" s="253"/>
      <c r="D95" s="295"/>
      <c r="E95" s="296"/>
      <c r="F95" s="296"/>
      <c r="G95" s="296"/>
      <c r="H95" s="297"/>
      <c r="I95" s="300"/>
      <c r="J95" s="316"/>
      <c r="K95" s="316"/>
      <c r="L95" s="316"/>
      <c r="M95" s="299"/>
    </row>
    <row r="96" spans="2:13" hidden="1" outlineLevel="1">
      <c r="B96" s="289"/>
      <c r="C96" s="253"/>
      <c r="D96" s="295"/>
      <c r="E96" s="296"/>
      <c r="F96" s="296"/>
      <c r="G96" s="296"/>
      <c r="H96" s="301"/>
      <c r="I96" s="300"/>
      <c r="J96" s="316"/>
      <c r="K96" s="316"/>
      <c r="L96" s="316"/>
      <c r="M96" s="299"/>
    </row>
    <row r="97" spans="2:13" hidden="1" outlineLevel="1">
      <c r="B97" s="289"/>
      <c r="C97" s="253"/>
      <c r="D97" s="295"/>
      <c r="E97" s="296"/>
      <c r="F97" s="296"/>
      <c r="G97" s="296"/>
      <c r="H97" s="301"/>
      <c r="I97" s="300"/>
      <c r="J97" s="316"/>
      <c r="K97" s="316"/>
      <c r="L97" s="316"/>
      <c r="M97" s="299"/>
    </row>
    <row r="98" spans="2:13" hidden="1" outlineLevel="1">
      <c r="B98" s="289"/>
      <c r="C98" s="253"/>
      <c r="D98" s="295"/>
      <c r="E98" s="296"/>
      <c r="F98" s="296"/>
      <c r="G98" s="296"/>
      <c r="H98" s="301"/>
      <c r="I98" s="300"/>
      <c r="J98" s="316"/>
      <c r="K98" s="316"/>
      <c r="L98" s="316"/>
      <c r="M98" s="299"/>
    </row>
    <row r="99" spans="2:13" hidden="1" outlineLevel="1">
      <c r="B99" s="289"/>
      <c r="C99" s="253"/>
      <c r="D99" s="295"/>
      <c r="E99" s="296"/>
      <c r="F99" s="296"/>
      <c r="G99" s="296"/>
      <c r="H99" s="301"/>
      <c r="I99" s="300"/>
      <c r="J99" s="316"/>
      <c r="K99" s="316"/>
      <c r="L99" s="316"/>
      <c r="M99" s="299"/>
    </row>
    <row r="100" spans="2:13" hidden="1" outlineLevel="1">
      <c r="B100" s="289"/>
      <c r="C100" s="253"/>
      <c r="D100" s="295"/>
      <c r="E100" s="296"/>
      <c r="F100" s="296"/>
      <c r="G100" s="296"/>
      <c r="H100" s="301"/>
      <c r="I100" s="300"/>
      <c r="J100" s="316"/>
      <c r="K100" s="316"/>
      <c r="L100" s="316"/>
      <c r="M100" s="299"/>
    </row>
    <row r="101" spans="2:13" hidden="1" outlineLevel="1">
      <c r="B101" s="289"/>
      <c r="C101" s="253"/>
      <c r="D101" s="295"/>
      <c r="E101" s="296"/>
      <c r="F101" s="296"/>
      <c r="G101" s="302"/>
      <c r="H101" s="301"/>
      <c r="I101" s="300"/>
      <c r="J101" s="316"/>
      <c r="K101" s="316"/>
      <c r="L101" s="316"/>
      <c r="M101" s="299"/>
    </row>
    <row r="102" spans="2:13" hidden="1" outlineLevel="1">
      <c r="B102" s="287"/>
      <c r="C102" s="253"/>
      <c r="D102" s="295"/>
      <c r="E102" s="296"/>
      <c r="F102" s="296"/>
      <c r="G102" s="296"/>
      <c r="H102" s="297"/>
      <c r="I102" s="298"/>
      <c r="J102" s="316"/>
      <c r="K102" s="316"/>
      <c r="L102" s="316"/>
      <c r="M102" s="299"/>
    </row>
    <row r="103" spans="2:13" hidden="1" outlineLevel="1">
      <c r="B103" s="287"/>
      <c r="C103" s="253"/>
      <c r="D103" s="295"/>
      <c r="E103" s="296"/>
      <c r="F103" s="296"/>
      <c r="G103" s="296"/>
      <c r="H103" s="297"/>
      <c r="I103" s="298"/>
      <c r="J103" s="316"/>
      <c r="K103" s="316"/>
      <c r="L103" s="316"/>
      <c r="M103" s="299"/>
    </row>
    <row r="104" spans="2:13" hidden="1" outlineLevel="1">
      <c r="B104" s="287"/>
      <c r="C104" s="253"/>
      <c r="D104" s="295"/>
      <c r="E104" s="296"/>
      <c r="F104" s="296"/>
      <c r="G104" s="296"/>
      <c r="H104" s="297"/>
      <c r="I104" s="300"/>
      <c r="J104" s="316"/>
      <c r="K104" s="316"/>
      <c r="L104" s="316"/>
      <c r="M104" s="299"/>
    </row>
    <row r="105" spans="2:13" hidden="1" outlineLevel="1">
      <c r="B105" s="288"/>
      <c r="C105" s="253"/>
      <c r="D105" s="295"/>
      <c r="E105" s="296"/>
      <c r="F105" s="296"/>
      <c r="G105" s="296"/>
      <c r="H105" s="297"/>
      <c r="I105" s="300"/>
      <c r="J105" s="316"/>
      <c r="K105" s="316"/>
      <c r="L105" s="316"/>
      <c r="M105" s="299"/>
    </row>
    <row r="106" spans="2:13" hidden="1" outlineLevel="1">
      <c r="B106" s="287"/>
      <c r="C106" s="253"/>
      <c r="D106" s="295"/>
      <c r="E106" s="296"/>
      <c r="F106" s="296"/>
      <c r="G106" s="296"/>
      <c r="H106" s="297"/>
      <c r="I106" s="300"/>
      <c r="J106" s="316"/>
      <c r="K106" s="316"/>
      <c r="L106" s="316"/>
      <c r="M106" s="299"/>
    </row>
    <row r="107" spans="2:13" hidden="1" outlineLevel="1">
      <c r="B107" s="287"/>
      <c r="C107" s="253"/>
      <c r="D107" s="295"/>
      <c r="E107" s="296"/>
      <c r="F107" s="296"/>
      <c r="G107" s="296"/>
      <c r="H107" s="297"/>
      <c r="I107" s="300"/>
      <c r="J107" s="316"/>
      <c r="K107" s="316"/>
      <c r="L107" s="316"/>
      <c r="M107" s="299"/>
    </row>
    <row r="108" spans="2:13" hidden="1" outlineLevel="1">
      <c r="B108" s="287"/>
      <c r="C108" s="253"/>
      <c r="D108" s="295"/>
      <c r="E108" s="296"/>
      <c r="F108" s="296"/>
      <c r="G108" s="296"/>
      <c r="H108" s="297"/>
      <c r="I108" s="300"/>
      <c r="J108" s="316"/>
      <c r="K108" s="316"/>
      <c r="L108" s="316"/>
      <c r="M108" s="299"/>
    </row>
    <row r="109" spans="2:13" hidden="1" outlineLevel="1">
      <c r="B109" s="289"/>
      <c r="C109" s="253"/>
      <c r="D109" s="295"/>
      <c r="E109" s="296"/>
      <c r="F109" s="296"/>
      <c r="G109" s="296"/>
      <c r="H109" s="301"/>
      <c r="I109" s="300"/>
      <c r="J109" s="316"/>
      <c r="K109" s="316"/>
      <c r="L109" s="316"/>
      <c r="M109" s="299"/>
    </row>
    <row r="110" spans="2:13" hidden="1" outlineLevel="1">
      <c r="B110" s="289"/>
      <c r="C110" s="253"/>
      <c r="D110" s="295"/>
      <c r="E110" s="296"/>
      <c r="F110" s="296"/>
      <c r="G110" s="296"/>
      <c r="H110" s="301"/>
      <c r="I110" s="300"/>
      <c r="J110" s="316"/>
      <c r="K110" s="316"/>
      <c r="L110" s="316"/>
      <c r="M110" s="299"/>
    </row>
    <row r="111" spans="2:13" hidden="1" outlineLevel="1">
      <c r="B111" s="289"/>
      <c r="C111" s="253"/>
      <c r="D111" s="295"/>
      <c r="E111" s="296"/>
      <c r="F111" s="296"/>
      <c r="G111" s="296"/>
      <c r="H111" s="301"/>
      <c r="I111" s="300"/>
      <c r="J111" s="316"/>
      <c r="K111" s="316"/>
      <c r="L111" s="316"/>
      <c r="M111" s="299"/>
    </row>
    <row r="112" spans="2:13" hidden="1" outlineLevel="1">
      <c r="B112" s="289"/>
      <c r="C112" s="253"/>
      <c r="D112" s="295"/>
      <c r="E112" s="296"/>
      <c r="F112" s="296"/>
      <c r="G112" s="296"/>
      <c r="H112" s="301"/>
      <c r="I112" s="300"/>
      <c r="J112" s="316"/>
      <c r="K112" s="316"/>
      <c r="L112" s="316"/>
      <c r="M112" s="299"/>
    </row>
    <row r="113" spans="2:13" hidden="1" outlineLevel="1">
      <c r="B113" s="289"/>
      <c r="C113" s="253"/>
      <c r="D113" s="295"/>
      <c r="E113" s="296"/>
      <c r="F113" s="296"/>
      <c r="G113" s="296"/>
      <c r="H113" s="301"/>
      <c r="I113" s="300"/>
      <c r="J113" s="316"/>
      <c r="K113" s="316"/>
      <c r="L113" s="316"/>
      <c r="M113" s="299"/>
    </row>
    <row r="114" spans="2:13" hidden="1" outlineLevel="1">
      <c r="B114" s="289"/>
      <c r="C114" s="253"/>
      <c r="D114" s="295"/>
      <c r="E114" s="296"/>
      <c r="F114" s="296"/>
      <c r="G114" s="302"/>
      <c r="H114" s="301"/>
      <c r="I114" s="300"/>
      <c r="J114" s="316"/>
      <c r="K114" s="316"/>
      <c r="L114" s="316"/>
      <c r="M114" s="299"/>
    </row>
    <row r="115" spans="2:13" ht="15.75" collapsed="1" thickBot="1">
      <c r="B115" s="290"/>
      <c r="C115" s="255"/>
      <c r="D115" s="305"/>
      <c r="E115" s="306"/>
      <c r="F115" s="306"/>
      <c r="G115" s="307"/>
      <c r="H115" s="308"/>
      <c r="I115" s="309"/>
      <c r="J115" s="318"/>
      <c r="K115" s="318"/>
      <c r="L115" s="318"/>
      <c r="M115" s="310"/>
    </row>
    <row r="117" spans="2:13" ht="15.75" thickBot="1">
      <c r="B117" s="92"/>
      <c r="C117" s="256"/>
      <c r="D117" s="92"/>
      <c r="E117" s="92"/>
      <c r="F117" s="92"/>
      <c r="G117" s="92"/>
      <c r="H117" s="92"/>
      <c r="I117" s="72" t="s">
        <v>25</v>
      </c>
      <c r="J117" s="72"/>
      <c r="K117" s="72"/>
      <c r="L117" s="72"/>
      <c r="M117" s="275">
        <f>SUM(M10:M115)</f>
        <v>44182</v>
      </c>
    </row>
    <row r="118" spans="2:13" ht="15.75" thickTop="1"/>
  </sheetData>
  <dataConsolidate/>
  <mergeCells count="2">
    <mergeCell ref="E2:F2"/>
    <mergeCell ref="E4:F4"/>
  </mergeCells>
  <pageMargins left="0.25" right="0.25" top="0.75" bottom="0.75" header="0.3" footer="0.3"/>
  <pageSetup paperSize="9" scale="8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D2E525-25B6-42B4-B14B-131F523F34E2}">
          <x14:formula1>
            <xm:f>'Budget &amp; Fin Report'!$B$10:$B$92</xm:f>
          </x14:formula1>
          <xm:sqref>B10:B115</xm:sqref>
        </x14:dataValidation>
        <x14:dataValidation type="list" allowBlank="1" showInputMessage="1" showErrorMessage="1" xr:uid="{7DDBF111-8BCF-4A6C-8766-EDAA2F186D4C}">
          <x14:formula1>
            <xm:f>'Budget &amp; Fin Report'!$AC$9:$AH$9</xm:f>
          </x14:formula1>
          <xm:sqref>D10:D115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1"/>
  <sheetViews>
    <sheetView showGridLines="0" zoomScaleNormal="100" workbookViewId="0">
      <selection activeCell="E10" sqref="E10:E16"/>
    </sheetView>
  </sheetViews>
  <sheetFormatPr defaultRowHeight="15"/>
  <cols>
    <col min="1" max="1" width="8.7109375" style="28"/>
    <col min="2" max="2" width="8" customWidth="1"/>
    <col min="3" max="3" width="15.7109375" style="28" bestFit="1" customWidth="1"/>
    <col min="4" max="4" width="14.140625" bestFit="1" customWidth="1"/>
    <col min="5" max="5" width="13.140625" bestFit="1" customWidth="1"/>
    <col min="6" max="6" width="12.140625" customWidth="1"/>
    <col min="7" max="7" width="13.140625" bestFit="1" customWidth="1"/>
    <col min="8" max="8" width="10" customWidth="1"/>
    <col min="9" max="9" width="13.85546875" bestFit="1" customWidth="1"/>
    <col min="10" max="10" width="12.7109375" customWidth="1"/>
  </cols>
  <sheetData>
    <row r="2" spans="2:8">
      <c r="B2" s="28"/>
      <c r="C2" s="35"/>
      <c r="D2" s="66"/>
      <c r="E2" s="38" t="e">
        <f>'Transaction List - Int Report 1'!#REF!</f>
        <v>#REF!</v>
      </c>
      <c r="F2" s="63" t="e">
        <f>'Transaction List - Int Report 1'!#REF!</f>
        <v>#REF!</v>
      </c>
      <c r="G2" s="67"/>
      <c r="H2" s="2"/>
    </row>
    <row r="3" spans="2:8">
      <c r="B3" s="35"/>
      <c r="C3" s="35"/>
      <c r="D3" s="66"/>
      <c r="E3" s="38" t="e">
        <f>'Transaction List - Int Report 1'!#REF!</f>
        <v>#REF!</v>
      </c>
      <c r="F3" s="63" t="e">
        <f>'Transaction List - Int Report 1'!#REF!</f>
        <v>#REF!</v>
      </c>
      <c r="G3" s="68"/>
      <c r="H3" s="2"/>
    </row>
    <row r="4" spans="2:8">
      <c r="B4" s="35"/>
      <c r="C4" s="37" t="s">
        <v>264</v>
      </c>
      <c r="D4" s="66"/>
      <c r="E4" s="38" t="e">
        <f>'Transaction List - Int Report 1'!#REF!</f>
        <v>#REF!</v>
      </c>
      <c r="F4" s="63" t="e">
        <f>'Transaction List - Int Report 1'!#REF!</f>
        <v>#REF!</v>
      </c>
      <c r="G4" s="68"/>
      <c r="H4" s="2"/>
    </row>
    <row r="5" spans="2:8">
      <c r="B5" s="35"/>
      <c r="C5" s="35"/>
      <c r="D5" s="66"/>
      <c r="E5" s="38" t="e">
        <f>'Transaction List - Int Report 1'!#REF!</f>
        <v>#REF!</v>
      </c>
      <c r="F5" s="63" t="e">
        <f>'Transaction List - Int Report 1'!#REF!</f>
        <v>#REF!</v>
      </c>
      <c r="G5" s="63" t="e">
        <f>'Transaction List - Int Report 1'!#REF!</f>
        <v>#REF!</v>
      </c>
      <c r="H5" s="2"/>
    </row>
    <row r="6" spans="2:8">
      <c r="B6" s="35"/>
      <c r="C6" s="35"/>
      <c r="D6" s="66"/>
      <c r="E6" s="38" t="e">
        <f>'Transaction List - Int Report 1'!#REF!</f>
        <v>#REF!</v>
      </c>
      <c r="F6" s="63" t="e">
        <f>'Transaction List - Int Report 1'!#REF!</f>
        <v>#REF!</v>
      </c>
      <c r="G6" s="63" t="e">
        <f>'Transaction List - Int Report 1'!#REF!</f>
        <v>#REF!</v>
      </c>
      <c r="H6" s="2"/>
    </row>
    <row r="7" spans="2:8" ht="15.75" thickBot="1">
      <c r="B7" s="28"/>
      <c r="D7" s="28"/>
      <c r="E7" s="58"/>
      <c r="F7" s="58"/>
      <c r="G7" s="58"/>
      <c r="H7" s="58"/>
    </row>
    <row r="8" spans="2:8" ht="14.65" customHeight="1">
      <c r="B8" s="75" t="s">
        <v>265</v>
      </c>
      <c r="C8" s="76" t="s">
        <v>46</v>
      </c>
      <c r="D8" s="76" t="s">
        <v>265</v>
      </c>
      <c r="E8" s="362" t="s">
        <v>148</v>
      </c>
      <c r="F8" s="362"/>
      <c r="G8" s="77" t="s">
        <v>149</v>
      </c>
      <c r="H8" s="78" t="s">
        <v>266</v>
      </c>
    </row>
    <row r="9" spans="2:8">
      <c r="B9" s="79" t="s">
        <v>267</v>
      </c>
      <c r="C9" s="59"/>
      <c r="D9" s="59" t="s">
        <v>268</v>
      </c>
      <c r="E9" s="39" t="s">
        <v>269</v>
      </c>
      <c r="F9" s="39" t="s">
        <v>270</v>
      </c>
      <c r="G9" s="71" t="s">
        <v>148</v>
      </c>
      <c r="H9" s="80" t="s">
        <v>271</v>
      </c>
    </row>
    <row r="10" spans="2:8">
      <c r="B10" s="81" t="s">
        <v>272</v>
      </c>
      <c r="C10" s="17" t="s">
        <v>153</v>
      </c>
      <c r="D10" s="69" t="e">
        <f>VLOOKUP(B10,#REF!,9,FALSE)</f>
        <v>#REF!</v>
      </c>
      <c r="E10" s="69">
        <f>SUMIFS('Transaction List - Int Report 1'!M:M,'Transaction List - Int Report 1'!B:B,B10)</f>
        <v>0</v>
      </c>
      <c r="F10" s="69">
        <f>SUMIFS('Transaction List - Int Report 1'!N:N,'Transaction List - Int Report 1'!C:C,C10)</f>
        <v>0</v>
      </c>
      <c r="G10" s="70">
        <f>SUM(E10:F10)</f>
        <v>0</v>
      </c>
      <c r="H10" s="82" t="e">
        <f t="shared" ref="H10:H16" si="0">G10/D10</f>
        <v>#REF!</v>
      </c>
    </row>
    <row r="11" spans="2:8">
      <c r="B11" s="81" t="s">
        <v>273</v>
      </c>
      <c r="C11" s="17" t="s">
        <v>156</v>
      </c>
      <c r="D11" s="69" t="e">
        <f>VLOOKUP(B11,#REF!,9,FALSE)</f>
        <v>#REF!</v>
      </c>
      <c r="E11" s="69">
        <f>SUMIFS('Transaction List - Int Report 1'!M:M,'Transaction List - Int Report 1'!B:B,B11)</f>
        <v>0</v>
      </c>
      <c r="F11" s="69">
        <f>SUMIFS('Transaction List - Int Report 1'!N:N,'Transaction List - Int Report 1'!C:C,C11)</f>
        <v>0</v>
      </c>
      <c r="G11" s="70">
        <f t="shared" ref="G11:G18" si="1">SUM(E11:F11)</f>
        <v>0</v>
      </c>
      <c r="H11" s="83" t="e">
        <f t="shared" si="0"/>
        <v>#REF!</v>
      </c>
    </row>
    <row r="12" spans="2:8">
      <c r="B12" s="81" t="s">
        <v>274</v>
      </c>
      <c r="C12" s="17" t="s">
        <v>159</v>
      </c>
      <c r="D12" s="69" t="e">
        <f>VLOOKUP(B12,#REF!,9,FALSE)</f>
        <v>#REF!</v>
      </c>
      <c r="E12" s="69">
        <f>SUMIFS('Transaction List - Int Report 1'!M:M,'Transaction List - Int Report 1'!B:B,B12)</f>
        <v>0</v>
      </c>
      <c r="F12" s="69">
        <f>SUMIFS('Transaction List - Int Report 1'!N:N,'Transaction List - Int Report 1'!C:C,C12)</f>
        <v>0</v>
      </c>
      <c r="G12" s="70">
        <f t="shared" si="1"/>
        <v>0</v>
      </c>
      <c r="H12" s="83" t="e">
        <f t="shared" si="0"/>
        <v>#REF!</v>
      </c>
    </row>
    <row r="13" spans="2:8">
      <c r="B13" s="81" t="s">
        <v>275</v>
      </c>
      <c r="C13" s="1"/>
      <c r="D13" s="69" t="e">
        <f>VLOOKUP(B13,#REF!,9,FALSE)</f>
        <v>#REF!</v>
      </c>
      <c r="E13" s="69">
        <f>SUMIFS('Transaction List - Int Report 1'!M:M,'Transaction List - Int Report 1'!B:B,B13)</f>
        <v>0</v>
      </c>
      <c r="F13" s="69">
        <f>SUMIFS('Transaction List - Int Report 1'!N:N,'Transaction List - Int Report 1'!C:C,C13)</f>
        <v>0</v>
      </c>
      <c r="G13" s="70">
        <f t="shared" si="1"/>
        <v>0</v>
      </c>
      <c r="H13" s="83" t="e">
        <f t="shared" si="0"/>
        <v>#REF!</v>
      </c>
    </row>
    <row r="14" spans="2:8">
      <c r="B14" s="81" t="s">
        <v>276</v>
      </c>
      <c r="C14" s="1"/>
      <c r="D14" s="69" t="e">
        <f>VLOOKUP(B14,#REF!,9,FALSE)</f>
        <v>#REF!</v>
      </c>
      <c r="E14" s="69">
        <f>SUMIFS('Transaction List - Int Report 1'!M:M,'Transaction List - Int Report 1'!B:B,B14)</f>
        <v>0</v>
      </c>
      <c r="F14" s="69">
        <f>SUMIFS('Transaction List - Int Report 1'!N:N,'Transaction List - Int Report 1'!C:C,C14)</f>
        <v>0</v>
      </c>
      <c r="G14" s="70">
        <f t="shared" si="1"/>
        <v>0</v>
      </c>
      <c r="H14" s="83" t="e">
        <f t="shared" si="0"/>
        <v>#REF!</v>
      </c>
    </row>
    <row r="15" spans="2:8">
      <c r="B15" s="81" t="s">
        <v>277</v>
      </c>
      <c r="C15" s="1"/>
      <c r="D15" s="69" t="e">
        <f>VLOOKUP(B15,#REF!,9,FALSE)</f>
        <v>#REF!</v>
      </c>
      <c r="E15" s="69">
        <f>SUMIFS('Transaction List - Int Report 1'!M:M,'Transaction List - Int Report 1'!B:B,B15)</f>
        <v>0</v>
      </c>
      <c r="F15" s="69">
        <f>SUMIFS('Transaction List - Int Report 1'!N:N,'Transaction List - Int Report 1'!C:C,C15)</f>
        <v>0</v>
      </c>
      <c r="G15" s="70">
        <f t="shared" si="1"/>
        <v>0</v>
      </c>
      <c r="H15" s="83" t="e">
        <f t="shared" si="0"/>
        <v>#REF!</v>
      </c>
    </row>
    <row r="16" spans="2:8">
      <c r="B16" s="81" t="s">
        <v>278</v>
      </c>
      <c r="C16" s="1"/>
      <c r="D16" s="69" t="e">
        <f>VLOOKUP(B16,#REF!,9,FALSE)</f>
        <v>#REF!</v>
      </c>
      <c r="E16" s="69">
        <f>SUMIFS('Transaction List - Int Report 1'!M:M,'Transaction List - Int Report 1'!B:B,B16)</f>
        <v>0</v>
      </c>
      <c r="F16" s="69">
        <f>SUMIFS('Transaction List - Int Report 1'!N:N,'Transaction List - Int Report 1'!C:C,C16)</f>
        <v>0</v>
      </c>
      <c r="G16" s="70">
        <f t="shared" si="1"/>
        <v>0</v>
      </c>
      <c r="H16" s="83" t="e">
        <f t="shared" si="0"/>
        <v>#REF!</v>
      </c>
    </row>
    <row r="17" spans="2:8">
      <c r="B17" s="84">
        <v>1.1000000000000001</v>
      </c>
      <c r="C17" s="41"/>
      <c r="D17" s="69"/>
      <c r="E17" s="69">
        <f>SUMIFS('Transaction List - Int Report 1'!M:M,'Transaction List - Int Report 1'!B:B,B17)</f>
        <v>0</v>
      </c>
      <c r="F17" s="69">
        <f>SUMIFS('Transaction List - Int Report 1'!N:N,'Transaction List - Int Report 1'!C:C,C17)</f>
        <v>0</v>
      </c>
      <c r="G17" s="70">
        <f t="shared" si="1"/>
        <v>0</v>
      </c>
      <c r="H17" s="83"/>
    </row>
    <row r="18" spans="2:8" ht="15.75" thickBot="1">
      <c r="B18" s="85">
        <v>1.1000000000000001</v>
      </c>
      <c r="C18" s="86"/>
      <c r="D18" s="87"/>
      <c r="E18" s="87">
        <f>SUMIFS('Transaction List - Int Report 1'!M:M,'Transaction List - Int Report 1'!B:B,B18)</f>
        <v>0</v>
      </c>
      <c r="F18" s="87">
        <f>SUMIFS('Transaction List - Int Report 1'!N:N,'Transaction List - Int Report 1'!C:C,C18)</f>
        <v>0</v>
      </c>
      <c r="G18" s="88">
        <f t="shared" si="1"/>
        <v>0</v>
      </c>
      <c r="H18" s="89"/>
    </row>
    <row r="19" spans="2:8" s="40" customFormat="1" ht="15.75" thickBot="1">
      <c r="B19" s="72" t="s">
        <v>25</v>
      </c>
      <c r="C19" s="72"/>
      <c r="D19" s="73" t="e">
        <f>SUM(D10:D18)</f>
        <v>#REF!</v>
      </c>
      <c r="E19" s="73">
        <f t="shared" ref="E19" si="2">SUM(E10:E18)</f>
        <v>0</v>
      </c>
      <c r="F19" s="73"/>
      <c r="G19" s="73">
        <f>SUM(G10:G18)</f>
        <v>0</v>
      </c>
      <c r="H19" s="74" t="e">
        <f>G19/D19</f>
        <v>#REF!</v>
      </c>
    </row>
    <row r="20" spans="2:8" ht="15.75" thickTop="1">
      <c r="B20" s="28"/>
      <c r="D20" s="28"/>
      <c r="E20" s="28"/>
      <c r="F20" s="28"/>
      <c r="G20" s="28"/>
      <c r="H20" s="28"/>
    </row>
    <row r="21" spans="2:8">
      <c r="B21" s="28"/>
      <c r="D21" s="28"/>
      <c r="E21" s="28"/>
      <c r="F21" s="28"/>
      <c r="G21" s="28"/>
      <c r="H21" s="28"/>
    </row>
    <row r="22" spans="2:8">
      <c r="B22" s="28"/>
      <c r="D22" s="28"/>
      <c r="E22" s="28"/>
      <c r="F22" s="28"/>
      <c r="G22" s="28"/>
      <c r="H22" s="28"/>
    </row>
    <row r="23" spans="2:8">
      <c r="B23" s="28"/>
      <c r="D23" s="28"/>
      <c r="E23" s="28"/>
      <c r="F23" s="28"/>
      <c r="G23" s="28"/>
      <c r="H23" s="28"/>
    </row>
    <row r="24" spans="2:8">
      <c r="B24" s="28"/>
      <c r="D24" s="28"/>
      <c r="E24" s="28"/>
      <c r="F24" s="28"/>
      <c r="G24" s="28"/>
      <c r="H24" s="28"/>
    </row>
    <row r="25" spans="2:8">
      <c r="B25" s="28"/>
      <c r="D25" s="28"/>
      <c r="E25" s="28"/>
      <c r="F25" s="28"/>
      <c r="G25" s="28"/>
      <c r="H25" s="28"/>
    </row>
    <row r="26" spans="2:8">
      <c r="B26" s="28"/>
      <c r="D26" s="28"/>
      <c r="E26" s="28"/>
      <c r="F26" s="28"/>
      <c r="G26" s="28"/>
      <c r="H26" s="28"/>
    </row>
    <row r="27" spans="2:8">
      <c r="B27" s="28"/>
      <c r="D27" s="28"/>
      <c r="E27" s="28"/>
      <c r="F27" s="28"/>
      <c r="G27" s="28"/>
      <c r="H27" s="28"/>
    </row>
    <row r="28" spans="2:8">
      <c r="B28" s="28"/>
      <c r="D28" s="28"/>
      <c r="E28" s="28"/>
      <c r="F28" s="28"/>
      <c r="G28" s="28"/>
      <c r="H28" s="28"/>
    </row>
    <row r="29" spans="2:8">
      <c r="B29" s="28"/>
      <c r="D29" s="28"/>
      <c r="E29" s="28"/>
      <c r="F29" s="28"/>
      <c r="G29" s="28"/>
      <c r="H29" s="28"/>
    </row>
    <row r="30" spans="2:8">
      <c r="B30" s="28"/>
      <c r="D30" s="28"/>
      <c r="E30" s="28"/>
      <c r="F30" s="28"/>
      <c r="G30" s="28"/>
      <c r="H30" s="28"/>
    </row>
    <row r="31" spans="2:8">
      <c r="B31" s="28"/>
      <c r="D31" s="28"/>
      <c r="E31" s="28"/>
      <c r="F31" s="28"/>
      <c r="G31" s="28"/>
      <c r="H31" s="28"/>
    </row>
    <row r="32" spans="2:8">
      <c r="B32" s="28"/>
      <c r="D32" s="28"/>
      <c r="E32" s="28"/>
      <c r="F32" s="28"/>
      <c r="G32" s="28"/>
      <c r="H32" s="28"/>
    </row>
    <row r="33" spans="8:8">
      <c r="H33" s="28"/>
    </row>
    <row r="34" spans="8:8">
      <c r="H34" s="28"/>
    </row>
    <row r="35" spans="8:8">
      <c r="H35" s="28"/>
    </row>
    <row r="36" spans="8:8">
      <c r="H36" s="28"/>
    </row>
    <row r="37" spans="8:8">
      <c r="H37" s="28"/>
    </row>
    <row r="38" spans="8:8">
      <c r="H38" s="28"/>
    </row>
    <row r="39" spans="8:8">
      <c r="H39" s="28"/>
    </row>
    <row r="40" spans="8:8">
      <c r="H40" s="28"/>
    </row>
    <row r="41" spans="8:8">
      <c r="H41" s="28"/>
    </row>
    <row r="42" spans="8:8">
      <c r="H42" s="28"/>
    </row>
    <row r="43" spans="8:8">
      <c r="H43" s="28"/>
    </row>
    <row r="44" spans="8:8">
      <c r="H44" s="28"/>
    </row>
    <row r="45" spans="8:8">
      <c r="H45" s="28"/>
    </row>
    <row r="46" spans="8:8">
      <c r="H46" s="28"/>
    </row>
    <row r="47" spans="8:8">
      <c r="H47" s="28"/>
    </row>
    <row r="48" spans="8:8">
      <c r="H48" s="28"/>
    </row>
    <row r="49" spans="8:8">
      <c r="H49" s="28"/>
    </row>
    <row r="50" spans="8:8">
      <c r="H50" s="28"/>
    </row>
    <row r="51" spans="8:8">
      <c r="H51" s="28"/>
    </row>
    <row r="52" spans="8:8">
      <c r="H52" s="28"/>
    </row>
    <row r="53" spans="8:8">
      <c r="H53" s="28"/>
    </row>
    <row r="54" spans="8:8">
      <c r="H54" s="28"/>
    </row>
    <row r="55" spans="8:8">
      <c r="H55" s="28"/>
    </row>
    <row r="56" spans="8:8">
      <c r="H56" s="28"/>
    </row>
    <row r="57" spans="8:8">
      <c r="H57" s="28"/>
    </row>
    <row r="58" spans="8:8">
      <c r="H58" s="28"/>
    </row>
    <row r="59" spans="8:8">
      <c r="H59" s="28"/>
    </row>
    <row r="60" spans="8:8">
      <c r="H60" s="28"/>
    </row>
    <row r="61" spans="8:8">
      <c r="H61" s="28"/>
    </row>
  </sheetData>
  <mergeCells count="1">
    <mergeCell ref="E8:F8"/>
  </mergeCells>
  <pageMargins left="0.25" right="0.25" top="0.75" bottom="0.75" header="0.3" footer="0.3"/>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6F46-AD7F-434C-9918-455C2BCEF555}">
  <dimension ref="A2:C4"/>
  <sheetViews>
    <sheetView workbookViewId="0">
      <selection activeCell="C3" sqref="C3"/>
    </sheetView>
  </sheetViews>
  <sheetFormatPr defaultRowHeight="15"/>
  <cols>
    <col min="2" max="2" width="12.28515625" bestFit="1" customWidth="1"/>
  </cols>
  <sheetData>
    <row r="2" spans="1:3">
      <c r="A2" s="28" t="s">
        <v>279</v>
      </c>
      <c r="B2" s="28" t="s">
        <v>280</v>
      </c>
      <c r="C2" s="28" t="s">
        <v>91</v>
      </c>
    </row>
    <row r="3" spans="1:3">
      <c r="A3" s="28" t="s">
        <v>281</v>
      </c>
      <c r="B3" s="28" t="s">
        <v>154</v>
      </c>
      <c r="C3" s="28"/>
    </row>
    <row r="4" spans="1:3">
      <c r="A4" s="28" t="s">
        <v>282</v>
      </c>
      <c r="B4" s="28" t="s">
        <v>157</v>
      </c>
      <c r="C4" s="2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E826EF74DFC7498ED5655FE20107FF" ma:contentTypeVersion="11" ma:contentTypeDescription="Create a new document." ma:contentTypeScope="" ma:versionID="b776fa84b75df2cb40fd58e22238ca71">
  <xsd:schema xmlns:xsd="http://www.w3.org/2001/XMLSchema" xmlns:xs="http://www.w3.org/2001/XMLSchema" xmlns:p="http://schemas.microsoft.com/office/2006/metadata/properties" xmlns:ns2="8a52112f-c43c-4c96-b090-3c30fd7e5dfd" xmlns:ns3="205d8bf6-4fbf-42be-ace2-eee4fed139dc" targetNamespace="http://schemas.microsoft.com/office/2006/metadata/properties" ma:root="true" ma:fieldsID="fabea44509db4b15c0a80a87a0205fd7" ns2:_="" ns3:_="">
    <xsd:import namespace="8a52112f-c43c-4c96-b090-3c30fd7e5dfd"/>
    <xsd:import namespace="205d8bf6-4fbf-42be-ace2-eee4fed139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bjectDetectorVersions" minOccurs="0"/>
                <xsd:element ref="ns2:MediaLengthInSecond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52112f-c43c-4c96-b090-3c30fd7e5d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5d8bf6-4fbf-42be-ace2-eee4fed139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B780D-3D61-4E00-BFC4-2525FB6312B2}"/>
</file>

<file path=customXml/itemProps2.xml><?xml version="1.0" encoding="utf-8"?>
<ds:datastoreItem xmlns:ds="http://schemas.openxmlformats.org/officeDocument/2006/customXml" ds:itemID="{51E90E1A-59CB-4C8D-AF10-80F63A3E6219}"/>
</file>

<file path=customXml/itemProps3.xml><?xml version="1.0" encoding="utf-8"?>
<ds:datastoreItem xmlns:ds="http://schemas.openxmlformats.org/officeDocument/2006/customXml" ds:itemID="{8AB31F6F-DF41-40F8-AE9A-1CD57666F6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2021-03-22T14:14:28Z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2021-03-18T12:51:20Z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38c9dcf5-908c-41c7-8b3e-50fc03f0a6ec</vt:lpwstr>
  </property>
  <property fmtid="{D5CDD505-2E9C-101B-9397-08002B2CF9AE}" pid="8" name="MSIP_Label_2059aa38-f392-4105-be92-628035578272_ContentBits">
    <vt:lpwstr>0</vt:lpwstr>
  </property>
  <property fmtid="{D5CDD505-2E9C-101B-9397-08002B2CF9AE}" pid="9" name="ContentTypeId">
    <vt:lpwstr>0x010100FCE826EF74DFC7498ED5655FE20107FF</vt:lpwstr>
  </property>
  <property fmtid="{D5CDD505-2E9C-101B-9397-08002B2CF9AE}" pid="10" name="Order">
    <vt:r8>272200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ies>
</file>