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4480" activeTab="1"/>
  </bookViews>
  <sheets>
    <sheet name="Fournitures" sheetId="1" r:id="rId1"/>
    <sheet name="Travaux" sheetId="2" r:id="rId2"/>
    <sheet name="Prestations intellectuelles " sheetId="3" r:id="rId3"/>
    <sheet name="Feuil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<sst xmlns="http://schemas.openxmlformats.org/spreadsheetml/2006/main" count="958" uniqueCount="269">
  <si>
    <t>PLAN DE PASSATION DES MARCHES</t>
  </si>
  <si>
    <t>Autorité contractante :</t>
  </si>
  <si>
    <t>Exercice budgétaire:</t>
  </si>
  <si>
    <t>Ordonnateur:</t>
  </si>
  <si>
    <t>Journaux  de publication  de référence et site Internet:</t>
  </si>
  <si>
    <t>Autorité approbatrice:</t>
  </si>
  <si>
    <t>MARCHES DE FOURNITURE ET DE PRESTATIONS DE SERVICE SANS PRE QUALIFICATION</t>
  </si>
  <si>
    <t>IDENTIFICATION DU PROJET / MARCHE</t>
  </si>
  <si>
    <t xml:space="preserve"> Prévisions et Réalisations</t>
  </si>
  <si>
    <t>PHASE 1 : PROCEDURE D'APPEL D'OFFRES</t>
  </si>
  <si>
    <t>PHASE 2 : EVALUATION DES OFFRES</t>
  </si>
  <si>
    <t>PHASE 3 : CONCLUSION ET NOTIFICATION DU MARCHE</t>
  </si>
  <si>
    <t>PHASE 4 : EXECUTION DU MARCHE</t>
  </si>
  <si>
    <t>Numéro</t>
  </si>
  <si>
    <t>Intitulé du Projet/Marché</t>
  </si>
  <si>
    <t>Montant Budget GNF</t>
  </si>
  <si>
    <t>Code Budget</t>
  </si>
  <si>
    <t>Type de Financement</t>
  </si>
  <si>
    <t xml:space="preserve">N° Appel d'Offres </t>
  </si>
  <si>
    <t>Méthodes de passation</t>
  </si>
  <si>
    <t>Elaboration du DAO</t>
  </si>
  <si>
    <t>Non Objection sur DAO</t>
  </si>
  <si>
    <t xml:space="preserve">Publication  AAO   </t>
  </si>
  <si>
    <t>Date limite dépôt Offres</t>
  </si>
  <si>
    <t>Ouverture /Evaluation des offres</t>
  </si>
  <si>
    <t>Non Objection sur Rap. d'Evaluation</t>
  </si>
  <si>
    <t>Publication attribution/Notification provisoire</t>
  </si>
  <si>
    <t>Mise en forme du projet de contrat</t>
  </si>
  <si>
    <t>Non Objection sur le projet de contrat</t>
  </si>
  <si>
    <t>Montant du Contrat en GNF</t>
  </si>
  <si>
    <t>Signature du marché</t>
  </si>
  <si>
    <t>Approbation du Contrat</t>
  </si>
  <si>
    <t>Enregistrement /Immatriculation du marché</t>
  </si>
  <si>
    <t>Notification du marché approuvé</t>
  </si>
  <si>
    <t>Date début travaux</t>
  </si>
  <si>
    <t>Date fin travaux</t>
  </si>
  <si>
    <t>3 j</t>
  </si>
  <si>
    <t>30 ou 45 j</t>
  </si>
  <si>
    <t>15 j</t>
  </si>
  <si>
    <t>7 j</t>
  </si>
  <si>
    <t>10 j</t>
  </si>
  <si>
    <t>3 ou 5 j</t>
  </si>
  <si>
    <t>BND</t>
  </si>
  <si>
    <t>001</t>
  </si>
  <si>
    <t>AOO</t>
  </si>
  <si>
    <t>Prévisions</t>
  </si>
  <si>
    <t>Réalisations</t>
  </si>
  <si>
    <t>Coût Total</t>
  </si>
  <si>
    <t>PHASE 1 : PROCEDURE DE CONSULTATION</t>
  </si>
  <si>
    <t xml:space="preserve">Elaboration du Dossier de Consultation </t>
  </si>
  <si>
    <t xml:space="preserve">ANO sur le Dossier de Consultation </t>
  </si>
  <si>
    <t xml:space="preserve">Transmission du Dossier de Consultation </t>
  </si>
  <si>
    <t xml:space="preserve">Ouverture /Evaluation des offres </t>
  </si>
  <si>
    <t>ANO sur le rapport d'évaluation</t>
  </si>
  <si>
    <t>Mise en forme du  contrat</t>
  </si>
  <si>
    <t>ANO sur le projet de contrat</t>
  </si>
  <si>
    <t>Montant du Contrat</t>
  </si>
  <si>
    <t>Signature et Approbation du Contrat</t>
  </si>
  <si>
    <t>Enregistrement /Immatriculation et notification du marché</t>
  </si>
  <si>
    <t>5 j</t>
  </si>
  <si>
    <t>5 J</t>
  </si>
  <si>
    <t>DC</t>
  </si>
  <si>
    <t>Approbation du plan de passation des marchés</t>
  </si>
  <si>
    <t>Autorité Approbatrice</t>
  </si>
  <si>
    <t>PTF : Partenaire Technique et Financier</t>
  </si>
  <si>
    <t>Mode de Passation</t>
  </si>
  <si>
    <t>Code Marché</t>
  </si>
  <si>
    <t>Nature de Marché</t>
  </si>
  <si>
    <t>TDR : Terme de référence</t>
  </si>
  <si>
    <t>Fournitures</t>
  </si>
  <si>
    <t>Budget National et Autres Financements Intérieurs</t>
  </si>
  <si>
    <t>JMP : Journal des Marchés Publics</t>
  </si>
  <si>
    <t>Travaux</t>
  </si>
  <si>
    <t>FINEX</t>
  </si>
  <si>
    <t>Financement Extérieur</t>
  </si>
  <si>
    <t>DAO : Dossier d’Appel d’Offres</t>
  </si>
  <si>
    <t>Prestations intellectuelles</t>
  </si>
  <si>
    <t>CONJOINT</t>
  </si>
  <si>
    <t>Financement Conjoint</t>
  </si>
  <si>
    <t>DP : Demande de Proposition</t>
  </si>
  <si>
    <t>ED</t>
  </si>
  <si>
    <t>Entente Directe</t>
  </si>
  <si>
    <t>CPM : Commission de Passation des Marchés</t>
  </si>
  <si>
    <t>CR</t>
  </si>
  <si>
    <t>Consultation Restreinte</t>
  </si>
  <si>
    <t xml:space="preserve">ANO : Avis de Non Objection </t>
  </si>
  <si>
    <t>MARCHES DE TRAVAUX  SANS PRE QUALIFICATION</t>
  </si>
  <si>
    <t>Date limite dépôt Offres/ouverture des plis</t>
  </si>
  <si>
    <t>15 J</t>
  </si>
  <si>
    <t>02</t>
  </si>
  <si>
    <t>01</t>
  </si>
  <si>
    <t>AOON</t>
  </si>
  <si>
    <t xml:space="preserve">Appel d'Offres Ouvert National </t>
  </si>
  <si>
    <t>AOOI</t>
  </si>
  <si>
    <t xml:space="preserve">Appel d'Offres Ouvert International </t>
  </si>
  <si>
    <t>C</t>
  </si>
  <si>
    <t>Cotation</t>
  </si>
  <si>
    <t>Ministère de l'Information et de la Communication</t>
  </si>
  <si>
    <t xml:space="preserve">1- JAO, 2- Horoya, 3- Démocrate, 4- La République   Site: ARMP/DNCMP/MIC </t>
  </si>
  <si>
    <t>04</t>
  </si>
  <si>
    <t>DNCMP</t>
  </si>
  <si>
    <t>002</t>
  </si>
  <si>
    <t>003</t>
  </si>
  <si>
    <t>004</t>
  </si>
  <si>
    <t xml:space="preserve">MARCHES DE PRESTATIONS INTELLECTUELLES </t>
  </si>
  <si>
    <t>IDENTIFICATION DU PROJET/MARCHE</t>
  </si>
  <si>
    <t>PHASE 1 : PROCEDURE DE PRESELECTION</t>
  </si>
  <si>
    <t>PHASE 2 : PROCEDURE DE SELECTION</t>
  </si>
  <si>
    <t>Montant budget GNF</t>
  </si>
  <si>
    <t xml:space="preserve">N° AMI </t>
  </si>
  <si>
    <t>Préparation TDR et DP</t>
  </si>
  <si>
    <t>Non Objection sur TDR</t>
  </si>
  <si>
    <t>Publication Avis à Manifestation d'Interet (MI)</t>
  </si>
  <si>
    <t xml:space="preserve">Ouverture /Evaluation des MI </t>
  </si>
  <si>
    <t>Non Objection sur DP</t>
  </si>
  <si>
    <t>Envoi DP aux candidats de la liste restreinte</t>
  </si>
  <si>
    <t>Date limite de dépôt des propoditions (tech et finan)</t>
  </si>
  <si>
    <t>Ouverture /Evaluation des propositions techniques</t>
  </si>
  <si>
    <t>Non Objection sur rapport Prop. Techn.</t>
  </si>
  <si>
    <t>Ouverture /Evaluation des propositions financières</t>
  </si>
  <si>
    <t>Non Objection sur rapport combinée PT/PF</t>
  </si>
  <si>
    <t xml:space="preserve"> Négociation et mise en forme du contrat</t>
  </si>
  <si>
    <t>Non Objection sur le contrat négocié</t>
  </si>
  <si>
    <t>Date début Prestations</t>
  </si>
  <si>
    <t>Date de fin des prestations</t>
  </si>
  <si>
    <t>3 ou 7 j</t>
  </si>
  <si>
    <t>7j</t>
  </si>
  <si>
    <t>12 j</t>
  </si>
  <si>
    <t xml:space="preserve">1- JAO, 2- Horoya, 3- Démocrate, 4- Futuriste   Site: ARMP/DNCMP/MIC </t>
  </si>
  <si>
    <t>005</t>
  </si>
  <si>
    <t>006</t>
  </si>
  <si>
    <t>007</t>
  </si>
  <si>
    <t>008</t>
  </si>
  <si>
    <t>15j</t>
  </si>
  <si>
    <t>SFQC</t>
  </si>
  <si>
    <t>MARCHES DE FOURNITURES ET DE PRESTATIONS DE SERVICE SANS REVUE PREALABLE PAR LA DNCMP / DEMANDE DE COTATION</t>
  </si>
  <si>
    <t>12j</t>
  </si>
  <si>
    <t>Internet</t>
  </si>
  <si>
    <t>009</t>
  </si>
  <si>
    <t>010</t>
  </si>
  <si>
    <t>011</t>
  </si>
  <si>
    <t>Methode de passation</t>
  </si>
  <si>
    <t>Méthodes de selection</t>
  </si>
  <si>
    <t>AMI</t>
  </si>
  <si>
    <t>012</t>
  </si>
  <si>
    <t>013</t>
  </si>
  <si>
    <t>014</t>
  </si>
  <si>
    <t>015</t>
  </si>
  <si>
    <t>016</t>
  </si>
  <si>
    <t>017</t>
  </si>
  <si>
    <t>Frais Entretien Et Réparation Matériel Technique</t>
  </si>
  <si>
    <t xml:space="preserve">1- JAO, 2- Horoya, 3- Démocrate, 4- Indépendant   Site: ARMP/DNCMP/MIC </t>
  </si>
  <si>
    <t>Publication attribution /Notification provisoire</t>
  </si>
  <si>
    <t>DGCMP</t>
  </si>
  <si>
    <t>Achats de Pré-imprimés</t>
  </si>
  <si>
    <t>Achats de Documentation</t>
  </si>
  <si>
    <t>Achats de Fournitures et petits matériels bureau</t>
  </si>
  <si>
    <t xml:space="preserve"> Achats de Fournitures Informatiques</t>
  </si>
  <si>
    <t>Achats de Produits et matériel de nettoyages/Nettoyage locaux</t>
  </si>
  <si>
    <t>Téléphone</t>
  </si>
  <si>
    <t>Frais De Formations, Séminaires Et Stages</t>
  </si>
  <si>
    <t xml:space="preserve">Frais de mission </t>
  </si>
  <si>
    <t>Frais De Transport</t>
  </si>
  <si>
    <t>Indemnités De Mission</t>
  </si>
  <si>
    <t>Titre De Voyage</t>
  </si>
  <si>
    <t>Cérémonies et réceptions</t>
  </si>
  <si>
    <t>Frais d'organisation de la SENAMIC</t>
  </si>
  <si>
    <t>Autres frais de représentation et de manifestations</t>
  </si>
  <si>
    <t>Entretien et Réparation Installations et Matériel technique</t>
  </si>
  <si>
    <t>Frais Entretien Et Réparation Installations Techniques</t>
  </si>
  <si>
    <t>Autres Dépenses Diverses</t>
  </si>
  <si>
    <t>Etudes diagnostic organisationnelle et fonctionnnelle</t>
  </si>
  <si>
    <t xml:space="preserve">Modèle économique </t>
  </si>
  <si>
    <t>Transport des signaux de la RTG (Intelsat)</t>
  </si>
  <si>
    <t>Création et équipement de la Nouvelle chaine de télévision thématique (acquisition des matériels techniques)</t>
  </si>
  <si>
    <t>Autres  Acquisitions, Installations D'Infrastructures, Machines Et Autres au compte de la RTG2</t>
  </si>
  <si>
    <t>Acquisition des matériels techniques au compte des sites de diffusion</t>
  </si>
  <si>
    <t>Reparation Installations Techniques au compte des sites de diffusion</t>
  </si>
  <si>
    <t>Acquisition des matériels techniques au compte de la Radio rurale de Guinée</t>
  </si>
  <si>
    <t xml:space="preserve">Autres  Acquisitions, Installations D'Infrastructures, Machines au compte des 4 stations de radio rurale </t>
  </si>
  <si>
    <t>Matériel Technique au compte du journal HOROYA</t>
  </si>
  <si>
    <t>Acquisition de moyens de transport au compte du cabinet</t>
  </si>
  <si>
    <t>Supervision Des Travaux au compte la TNT</t>
  </si>
  <si>
    <t>Etudes au compte de la nouvelle télévison thématique</t>
  </si>
  <si>
    <t>Assistance Technique au compte de la télévision thématique</t>
  </si>
  <si>
    <t>Supervision Des Travaux au compte de la télévision thématique</t>
  </si>
  <si>
    <t>Etudes au compte de la reconstruction de la RTG2</t>
  </si>
  <si>
    <t>Supervision Des Travaux compte de la reconstruction de la RTG2</t>
  </si>
  <si>
    <t>Supervision Des Travaux au compte des sites de diffusion</t>
  </si>
  <si>
    <t>Supervision Des Travaux au compte de la rénovation des 31 stations de la radio rurale</t>
  </si>
  <si>
    <t>Supervision Des Travaux de renovation et extension des 4 stations de la radio rurale</t>
  </si>
  <si>
    <t>Supervision Des Travaux de construction des batiments à usage administratif et technique</t>
  </si>
  <si>
    <t>Supervision Des Travaux d'achèvement et extension du siège du Ministère</t>
  </si>
  <si>
    <t>Etudes relative à la construction du siège combié</t>
  </si>
  <si>
    <t>Bâtiments À Usage Technique au compte des sites de diffusion</t>
  </si>
  <si>
    <t>Autres  Acquisitions, Installations D'Infrastructures, Machines Et au compte des sites de diffusion</t>
  </si>
  <si>
    <t>Achats De Fournitures Et Petits Matériels Bureau au compte du journal HOROYA</t>
  </si>
  <si>
    <t>05</t>
  </si>
  <si>
    <t>03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</si>
  <si>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</si>
  <si>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</si>
  <si>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</si>
  <si>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</si>
  <si>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</si>
  <si>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</si>
  <si>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</si>
  <si>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</si>
  <si>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</si>
  <si>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</si>
  <si>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</si>
  <si>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</si>
  <si>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</si>
  <si>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</si>
  <si>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</si>
  <si>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</si>
  <si>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</si>
  <si>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</si>
  <si>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</si>
  <si>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</si>
  <si>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</si>
  <si>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</si>
  <si>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</si>
  <si>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</si>
  <si>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</si>
  <si>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</si>
  <si>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r>
      <t>1- JAO, 2- Horoya, 3-</t>
    </r>
    <r>
      <rPr>
        <b/>
        <sz val="9"/>
        <color indexed="8"/>
        <rFont val="Century Gothic"/>
        <family val="2"/>
      </rPr>
      <t xml:space="preserve"> Lynks</t>
    </r>
    <r>
      <rPr>
        <b/>
        <sz val="10"/>
        <color indexed="8"/>
        <rFont val="Century Gothic"/>
        <family val="2"/>
      </rPr>
      <t xml:space="preserve">,    Site: ARMP/DGCMP/MIC </t>
    </r>
  </si>
  <si>
    <t>018</t>
  </si>
  <si>
    <t>019</t>
  </si>
  <si>
    <t>020</t>
  </si>
  <si>
    <t>021</t>
  </si>
  <si>
    <t>022</t>
  </si>
  <si>
    <t>023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</si>
  <si>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</si>
  <si>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</si>
  <si>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</si>
  <si>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</si>
  <si>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</si>
  <si>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</si>
  <si>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</si>
  <si>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</si>
  <si>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</si>
  <si>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</si>
  <si>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</si>
  <si>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</si>
  <si>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</si>
  <si>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</si>
  <si>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</si>
  <si>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</si>
  <si>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</si>
  <si>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</si>
  <si>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</si>
  <si>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</si>
  <si>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</si>
  <si>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</si>
  <si>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</si>
  <si>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</si>
  <si>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</si>
  <si>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</si>
  <si>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</si>
  <si>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</si>
  <si>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Travaux de construction du batiment technique  au compte de la Transition de l'analogique vers le numérique de la Radio et Télévision National</t>
  </si>
  <si>
    <t xml:space="preserve">Travaux de construction d'un batiment à usage techniqueCréation et équipement de la Nouvelle chaine de télévision thématique construction </t>
  </si>
  <si>
    <t>Travaux de Reconstruction  RTG2 - Boulbinet, Phase 1 et la rénovation de la RTG1 Koloma, Phase 2 batiment à usage administratif</t>
  </si>
  <si>
    <t>Travaux de Rénovation et équipement des 31 stations de la Radio Rurale Guinée batiment à usage technique</t>
  </si>
  <si>
    <t>Travaux de Rénovation et extension des 4 stations des Radios rurales régionales batiment à usage administratif</t>
  </si>
  <si>
    <t>Travaux de Rénovation d'un batiment à usage administratif pour le Renforcement des capacités du Journal Horo</t>
  </si>
  <si>
    <t>Travaux de construction l Horoya batiment à usage technique au compte Renforcement des capacités du Journal</t>
  </si>
  <si>
    <t>Travaux d'Achèvement et extension du Siège du Ministère de l'Information et de la Communication batiement à usage administratif</t>
  </si>
  <si>
    <t>Travaux Projet de Transition de l'analogique vers le numérique de la Radio et Télévision Nationale (FINEX)</t>
  </si>
</sst>
</file>

<file path=xl/styles.xml><?xml version="1.0" encoding="utf-8"?>
<styleSheet xmlns="http://schemas.openxmlformats.org/spreadsheetml/2006/main">
  <numFmts count="2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 * #,##0_)\ _F_G_ ;_ * \(#,##0\)\ _F_G_ ;_ * &quot;-&quot;_)\ _F_G_ ;_ @_ "/>
    <numFmt numFmtId="173" formatCode="_ * #,##0.00_)\ _F_G_ ;_ * \(#,##0.00\)\ _F_G_ ;_ * &quot;-&quot;??_)\ _F_G_ ;_ @_ "/>
    <numFmt numFmtId="174" formatCode="_-* #,##0\ _€_-;\-* #,##0\ _€_-;_-* &quot;-&quot;??\ _€_-;_-@_-"/>
    <numFmt numFmtId="175" formatCode="#,##0.0"/>
    <numFmt numFmtId="176" formatCode="mmm\-yyyy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Bodoni MT Condensed"/>
      <family val="1"/>
    </font>
    <font>
      <b/>
      <i/>
      <sz val="20"/>
      <color indexed="8"/>
      <name val="Calibri"/>
      <family val="2"/>
    </font>
    <font>
      <sz val="8"/>
      <name val="Calibri"/>
      <family val="2"/>
    </font>
    <font>
      <b/>
      <sz val="10"/>
      <color indexed="8"/>
      <name val="Century"/>
      <family val="1"/>
    </font>
    <font>
      <b/>
      <u val="single"/>
      <sz val="10"/>
      <color indexed="8"/>
      <name val="Century"/>
      <family val="1"/>
    </font>
    <font>
      <b/>
      <i/>
      <sz val="10"/>
      <color indexed="8"/>
      <name val="Century"/>
      <family val="1"/>
    </font>
    <font>
      <b/>
      <sz val="10"/>
      <color indexed="9"/>
      <name val="Century"/>
      <family val="1"/>
    </font>
    <font>
      <b/>
      <sz val="10"/>
      <name val="Century"/>
      <family val="1"/>
    </font>
    <font>
      <b/>
      <sz val="10"/>
      <color indexed="62"/>
      <name val="Century"/>
      <family val="1"/>
    </font>
    <font>
      <sz val="10"/>
      <color indexed="8"/>
      <name val="Century"/>
      <family val="1"/>
    </font>
    <font>
      <sz val="10"/>
      <name val="Century"/>
      <family val="1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b/>
      <i/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0"/>
      <color indexed="62"/>
      <name val="Century Gothic"/>
      <family val="2"/>
    </font>
    <font>
      <sz val="10"/>
      <color indexed="8"/>
      <name val="Century Gothic"/>
      <family val="2"/>
    </font>
    <font>
      <b/>
      <u val="single"/>
      <sz val="10"/>
      <color indexed="8"/>
      <name val="Century Gothic"/>
      <family val="2"/>
    </font>
    <font>
      <sz val="14"/>
      <name val="Century Gothic"/>
      <family val="2"/>
    </font>
    <font>
      <b/>
      <sz val="9"/>
      <color indexed="8"/>
      <name val="Century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"/>
      <family val="1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Bodoni MT Condensed"/>
      <family val="1"/>
    </font>
    <font>
      <sz val="18"/>
      <color indexed="8"/>
      <name val="Bodoni MT Condensed"/>
      <family val="1"/>
    </font>
    <font>
      <sz val="12"/>
      <color indexed="8"/>
      <name val="Bodoni MT Condensed"/>
      <family val="1"/>
    </font>
    <font>
      <sz val="11"/>
      <color indexed="8"/>
      <name val="Century"/>
      <family val="1"/>
    </font>
    <font>
      <b/>
      <sz val="11"/>
      <color indexed="10"/>
      <name val="Century"/>
      <family val="1"/>
    </font>
    <font>
      <b/>
      <sz val="11"/>
      <color indexed="8"/>
      <name val="Century"/>
      <family val="1"/>
    </font>
    <font>
      <sz val="10"/>
      <color indexed="8"/>
      <name val="CenturRY"/>
      <family val="0"/>
    </font>
    <font>
      <b/>
      <sz val="10"/>
      <color indexed="8"/>
      <name val="CenturRY"/>
      <family val="0"/>
    </font>
    <font>
      <sz val="14"/>
      <color indexed="8"/>
      <name val="Century Gothic"/>
      <family val="2"/>
    </font>
    <font>
      <sz val="11"/>
      <color indexed="8"/>
      <name val="Century Gothic"/>
      <family val="2"/>
    </font>
    <font>
      <b/>
      <u val="single"/>
      <sz val="18"/>
      <color indexed="8"/>
      <name val="Calibri"/>
      <family val="2"/>
    </font>
    <font>
      <sz val="13"/>
      <color indexed="8"/>
      <name val="Bodoni MT Condense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Times"/>
      <family val="1"/>
    </font>
    <font>
      <b/>
      <sz val="14"/>
      <color rgb="FF000000"/>
      <name val="Calibri"/>
      <family val="2"/>
    </font>
    <font>
      <b/>
      <sz val="12"/>
      <color rgb="FF000000"/>
      <name val="Bodoni MT Condensed"/>
      <family val="1"/>
    </font>
    <font>
      <b/>
      <i/>
      <sz val="11"/>
      <color rgb="FF000000"/>
      <name val="Calibri"/>
      <family val="2"/>
    </font>
    <font>
      <sz val="18"/>
      <color rgb="FF000000"/>
      <name val="Calibri"/>
      <family val="2"/>
    </font>
    <font>
      <sz val="11"/>
      <color theme="1"/>
      <name val="Bodoni MT Condensed"/>
      <family val="1"/>
    </font>
    <font>
      <sz val="18"/>
      <color theme="1"/>
      <name val="Bodoni MT Condensed"/>
      <family val="1"/>
    </font>
    <font>
      <sz val="12"/>
      <color theme="1"/>
      <name val="Bodoni MT Condensed"/>
      <family val="1"/>
    </font>
    <font>
      <sz val="11"/>
      <color theme="1"/>
      <name val="Century"/>
      <family val="1"/>
    </font>
    <font>
      <b/>
      <sz val="11"/>
      <color rgb="FFFF0000"/>
      <name val="Century"/>
      <family val="1"/>
    </font>
    <font>
      <b/>
      <sz val="11"/>
      <color theme="1"/>
      <name val="Century"/>
      <family val="1"/>
    </font>
    <font>
      <b/>
      <sz val="11"/>
      <color rgb="FF000000"/>
      <name val="Century"/>
      <family val="1"/>
    </font>
    <font>
      <sz val="10"/>
      <color theme="1"/>
      <name val="Century"/>
      <family val="1"/>
    </font>
    <font>
      <sz val="10"/>
      <color rgb="FF000000"/>
      <name val="Century"/>
      <family val="1"/>
    </font>
    <font>
      <b/>
      <i/>
      <sz val="10"/>
      <color rgb="FF000000"/>
      <name val="Century"/>
      <family val="1"/>
    </font>
    <font>
      <b/>
      <sz val="10"/>
      <color theme="1"/>
      <name val="Century"/>
      <family val="1"/>
    </font>
    <font>
      <b/>
      <sz val="10"/>
      <color rgb="FF000000"/>
      <name val="Century"/>
      <family val="1"/>
    </font>
    <font>
      <b/>
      <sz val="10"/>
      <color rgb="FF333399"/>
      <name val="Century"/>
      <family val="1"/>
    </font>
    <font>
      <sz val="10"/>
      <color theme="1"/>
      <name val="CenturRY"/>
      <family val="0"/>
    </font>
    <font>
      <b/>
      <sz val="10"/>
      <color rgb="FF000000"/>
      <name val="CenturRY"/>
      <family val="0"/>
    </font>
    <font>
      <b/>
      <sz val="10"/>
      <color theme="1"/>
      <name val="CenturRY"/>
      <family val="0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theme="0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3"/>
      <color rgb="FF000000"/>
      <name val="Bodoni MT Condensed"/>
      <family val="1"/>
    </font>
    <font>
      <b/>
      <u val="single"/>
      <sz val="18"/>
      <color rgb="FF000000"/>
      <name val="Calibri"/>
      <family val="2"/>
    </font>
    <font>
      <b/>
      <sz val="10"/>
      <color rgb="FFFFFFFF"/>
      <name val="Century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000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/>
      <top style="medium">
        <color rgb="FF4BACC6"/>
      </top>
      <bottom style="medium">
        <color rgb="FF4BACC6"/>
      </bottom>
    </border>
    <border>
      <left style="medium"/>
      <right/>
      <top/>
      <bottom/>
    </border>
    <border>
      <left style="medium"/>
      <right/>
      <top style="medium">
        <color rgb="FFC0504D"/>
      </top>
      <bottom style="medium">
        <color rgb="FFC0504D"/>
      </bottom>
    </border>
    <border>
      <left/>
      <right style="medium">
        <color theme="5"/>
      </right>
      <top style="medium">
        <color rgb="FFC0504D"/>
      </top>
      <bottom style="medium">
        <color rgb="FFC0504D"/>
      </bottom>
    </border>
    <border>
      <left/>
      <right style="medium">
        <color theme="5"/>
      </right>
      <top/>
      <bottom/>
    </border>
    <border>
      <left style="medium"/>
      <right/>
      <top/>
      <bottom style="medium">
        <color rgb="FF4BACC6"/>
      </bottom>
    </border>
    <border>
      <left/>
      <right style="medium">
        <color theme="8"/>
      </right>
      <top/>
      <bottom style="medium">
        <color rgb="FF4BACC6"/>
      </bottom>
    </border>
    <border>
      <left/>
      <right style="medium">
        <color theme="8"/>
      </right>
      <top style="medium">
        <color rgb="FF4BACC6"/>
      </top>
      <bottom style="medium">
        <color rgb="FF4BACC6"/>
      </bottom>
    </border>
    <border>
      <left style="medium"/>
      <right/>
      <top style="medium">
        <color rgb="FFC0504D"/>
      </top>
      <bottom style="medium"/>
    </border>
    <border>
      <left/>
      <right style="medium">
        <color theme="5"/>
      </right>
      <top style="medium">
        <color rgb="FFC0504D"/>
      </top>
      <bottom style="medium"/>
    </border>
    <border>
      <left style="medium">
        <color theme="5"/>
      </left>
      <right/>
      <top style="medium">
        <color theme="5"/>
      </top>
      <bottom style="medium"/>
    </border>
    <border>
      <left/>
      <right/>
      <top style="medium">
        <color theme="5"/>
      </top>
      <bottom style="medium"/>
    </border>
    <border>
      <left/>
      <right style="medium"/>
      <top style="medium">
        <color theme="5"/>
      </top>
      <bottom style="medium"/>
    </border>
    <border>
      <left style="medium"/>
      <right/>
      <top style="medium">
        <color rgb="FF4BACC6"/>
      </top>
      <bottom style="medium"/>
    </border>
    <border>
      <left/>
      <right style="medium">
        <color theme="8"/>
      </right>
      <top style="medium">
        <color rgb="FF4BACC6"/>
      </top>
      <bottom style="medium"/>
    </border>
    <border>
      <left style="medium">
        <color theme="8"/>
      </left>
      <right/>
      <top style="medium">
        <color theme="8"/>
      </top>
      <bottom style="medium"/>
    </border>
    <border>
      <left/>
      <right/>
      <top style="medium">
        <color theme="8"/>
      </top>
      <bottom style="medium"/>
    </border>
    <border>
      <left/>
      <right style="medium"/>
      <top style="medium">
        <color theme="8"/>
      </top>
      <bottom style="medium"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thin"/>
    </border>
    <border>
      <left/>
      <right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medium"/>
      <bottom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 style="thin"/>
      <top style="medium">
        <color rgb="FFC0C0C0"/>
      </top>
      <bottom>
        <color indexed="63"/>
      </bottom>
    </border>
    <border>
      <left style="medium">
        <color theme="8"/>
      </left>
      <right/>
      <top style="medium"/>
      <bottom style="medium">
        <color theme="8"/>
      </bottom>
    </border>
    <border>
      <left/>
      <right/>
      <top style="medium"/>
      <bottom style="medium">
        <color theme="8"/>
      </bottom>
    </border>
    <border>
      <left/>
      <right style="medium"/>
      <top style="medium"/>
      <bottom style="medium">
        <color theme="8"/>
      </bottom>
    </border>
    <border>
      <left style="medium">
        <color theme="8"/>
      </left>
      <right/>
      <top style="medium">
        <color theme="8"/>
      </top>
      <bottom style="medium">
        <color theme="8"/>
      </bottom>
    </border>
    <border>
      <left/>
      <right/>
      <top style="medium">
        <color theme="8"/>
      </top>
      <bottom style="medium">
        <color theme="8"/>
      </bottom>
    </border>
    <border>
      <left/>
      <right style="medium"/>
      <top style="medium">
        <color theme="8"/>
      </top>
      <bottom style="medium">
        <color theme="8"/>
      </bottom>
    </border>
    <border>
      <left style="medium">
        <color theme="5"/>
      </left>
      <right/>
      <top style="medium">
        <color theme="5"/>
      </top>
      <bottom style="medium">
        <color theme="5"/>
      </bottom>
    </border>
    <border>
      <left/>
      <right/>
      <top style="medium">
        <color theme="5"/>
      </top>
      <bottom style="medium">
        <color theme="5"/>
      </bottom>
    </border>
    <border>
      <left/>
      <right style="medium"/>
      <top style="medium">
        <color theme="5"/>
      </top>
      <bottom style="medium">
        <color theme="5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theme="5"/>
      </left>
      <right/>
      <top style="thin"/>
      <bottom style="medium">
        <color theme="5"/>
      </bottom>
    </border>
    <border>
      <left/>
      <right/>
      <top style="thin"/>
      <bottom style="medium">
        <color theme="5"/>
      </bottom>
    </border>
    <border>
      <left/>
      <right style="medium"/>
      <top style="thin"/>
      <bottom style="medium">
        <color theme="5"/>
      </bottom>
    </border>
    <border>
      <left style="medium"/>
      <right/>
      <top style="medium"/>
      <bottom style="thin"/>
    </border>
    <border>
      <left style="thin"/>
      <right style="thin"/>
      <top>
        <color indexed="63"/>
      </top>
      <bottom style="medium">
        <color rgb="FFC0C0C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>
        <color rgb="FF000000"/>
      </right>
      <top style="thin"/>
      <bottom style="thin"/>
    </border>
    <border>
      <left style="thin"/>
      <right style="medium"/>
      <top style="medium"/>
      <bottom style="medium"/>
    </border>
    <border>
      <left style="medium">
        <color theme="5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/>
      <right style="medium">
        <color theme="8"/>
      </right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 style="medium">
        <color rgb="FF000000"/>
      </bottom>
    </border>
    <border>
      <left style="medium">
        <color rgb="FF000000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>
        <color rgb="FF000000"/>
      </right>
      <top style="medium"/>
      <bottom style="thin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/>
      <bottom style="medium">
        <color rgb="FF000000"/>
      </bottom>
    </border>
    <border>
      <left style="thin"/>
      <right style="medium"/>
      <top/>
      <bottom style="medium">
        <color rgb="FF000000"/>
      </bottom>
    </border>
    <border>
      <left style="medium"/>
      <right style="medium"/>
      <top style="thin"/>
      <bottom/>
    </border>
    <border>
      <left style="medium"/>
      <right style="medium">
        <color theme="5"/>
      </right>
      <top style="medium"/>
      <bottom style="medium"/>
    </border>
    <border>
      <left style="medium">
        <color theme="5"/>
      </left>
      <right style="medium">
        <color theme="5"/>
      </right>
      <top style="medium"/>
      <bottom style="medium"/>
    </border>
    <border>
      <left style="medium">
        <color theme="5"/>
      </left>
      <right/>
      <top style="medium"/>
      <bottom style="medium"/>
    </border>
    <border>
      <left style="medium">
        <color theme="5"/>
      </left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>
        <color rgb="FF000000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6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 horizontal="center"/>
    </xf>
    <xf numFmtId="0" fontId="83" fillId="0" borderId="0" xfId="0" applyFont="1" applyAlignment="1">
      <alignment/>
    </xf>
    <xf numFmtId="0" fontId="2" fillId="0" borderId="0" xfId="0" applyFont="1" applyAlignment="1">
      <alignment/>
    </xf>
    <xf numFmtId="0" fontId="84" fillId="0" borderId="0" xfId="0" applyFont="1" applyAlignment="1">
      <alignment/>
    </xf>
    <xf numFmtId="0" fontId="83" fillId="0" borderId="0" xfId="0" applyFont="1" applyAlignment="1">
      <alignment horizont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6" fillId="0" borderId="0" xfId="0" applyFont="1" applyAlignment="1">
      <alignment/>
    </xf>
    <xf numFmtId="0" fontId="4" fillId="0" borderId="0" xfId="0" applyFont="1" applyAlignment="1">
      <alignment/>
    </xf>
    <xf numFmtId="0" fontId="87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33" borderId="10" xfId="0" applyFont="1" applyFill="1" applyBorder="1" applyAlignment="1">
      <alignment wrapText="1"/>
    </xf>
    <xf numFmtId="0" fontId="92" fillId="0" borderId="0" xfId="0" applyFont="1" applyAlignment="1">
      <alignment/>
    </xf>
    <xf numFmtId="0" fontId="91" fillId="33" borderId="11" xfId="0" applyFont="1" applyFill="1" applyBorder="1" applyAlignment="1">
      <alignment wrapText="1"/>
    </xf>
    <xf numFmtId="0" fontId="92" fillId="34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96" fillId="0" borderId="0" xfId="0" applyFont="1" applyAlignment="1">
      <alignment horizontal="center" vertical="center"/>
    </xf>
    <xf numFmtId="0" fontId="80" fillId="0" borderId="0" xfId="0" applyFont="1" applyAlignment="1">
      <alignment horizontal="center"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97" fillId="0" borderId="0" xfId="0" applyFont="1" applyAlignment="1">
      <alignment horizontal="center" vertical="center"/>
    </xf>
    <xf numFmtId="0" fontId="98" fillId="35" borderId="0" xfId="0" applyFont="1" applyFill="1" applyAlignment="1">
      <alignment horizontal="center" vertical="center"/>
    </xf>
    <xf numFmtId="0" fontId="99" fillId="0" borderId="0" xfId="0" applyFont="1" applyAlignment="1">
      <alignment horizontal="left" vertical="center" wrapText="1"/>
    </xf>
    <xf numFmtId="0" fontId="99" fillId="0" borderId="12" xfId="0" applyFont="1" applyBorder="1" applyAlignment="1">
      <alignment horizontal="left" vertical="center" wrapText="1"/>
    </xf>
    <xf numFmtId="0" fontId="99" fillId="0" borderId="0" xfId="0" applyFont="1" applyAlignment="1">
      <alignment horizontal="center" vertical="center" wrapText="1"/>
    </xf>
    <xf numFmtId="0" fontId="100" fillId="0" borderId="13" xfId="0" applyFont="1" applyBorder="1" applyAlignment="1">
      <alignment horizontal="center" vertical="center" wrapText="1"/>
    </xf>
    <xf numFmtId="0" fontId="100" fillId="0" borderId="14" xfId="0" applyFont="1" applyBorder="1" applyAlignment="1">
      <alignment horizontal="center" vertical="center" wrapText="1"/>
    </xf>
    <xf numFmtId="0" fontId="99" fillId="0" borderId="0" xfId="0" applyFont="1" applyAlignment="1">
      <alignment horizontal="left" vertical="center"/>
    </xf>
    <xf numFmtId="0" fontId="100" fillId="36" borderId="15" xfId="0" applyFont="1" applyFill="1" applyBorder="1" applyAlignment="1">
      <alignment horizontal="center" vertical="center" wrapText="1"/>
    </xf>
    <xf numFmtId="0" fontId="99" fillId="36" borderId="16" xfId="0" applyFont="1" applyFill="1" applyBorder="1" applyAlignment="1">
      <alignment horizontal="center" vertical="center" wrapText="1"/>
    </xf>
    <xf numFmtId="0" fontId="100" fillId="36" borderId="14" xfId="0" applyFont="1" applyFill="1" applyBorder="1" applyAlignment="1">
      <alignment horizontal="center" vertical="center" wrapText="1"/>
    </xf>
    <xf numFmtId="0" fontId="99" fillId="36" borderId="17" xfId="0" applyFont="1" applyFill="1" applyBorder="1" applyAlignment="1">
      <alignment horizontal="center" vertical="center" wrapText="1"/>
    </xf>
    <xf numFmtId="0" fontId="100" fillId="36" borderId="18" xfId="0" applyFont="1" applyFill="1" applyBorder="1" applyAlignment="1">
      <alignment horizontal="center" vertical="center" wrapText="1"/>
    </xf>
    <xf numFmtId="0" fontId="100" fillId="36" borderId="19" xfId="0" applyFont="1" applyFill="1" applyBorder="1" applyAlignment="1">
      <alignment horizontal="center" vertical="center" wrapText="1"/>
    </xf>
    <xf numFmtId="0" fontId="100" fillId="36" borderId="13" xfId="0" applyFont="1" applyFill="1" applyBorder="1" applyAlignment="1">
      <alignment horizontal="center" vertical="center" wrapText="1"/>
    </xf>
    <xf numFmtId="0" fontId="100" fillId="36" borderId="20" xfId="0" applyFont="1" applyFill="1" applyBorder="1" applyAlignment="1">
      <alignment horizontal="center" vertical="center" wrapText="1"/>
    </xf>
    <xf numFmtId="0" fontId="100" fillId="36" borderId="21" xfId="0" applyFont="1" applyFill="1" applyBorder="1" applyAlignment="1">
      <alignment horizontal="center" vertical="center" wrapText="1"/>
    </xf>
    <xf numFmtId="0" fontId="99" fillId="36" borderId="22" xfId="0" applyFont="1" applyFill="1" applyBorder="1" applyAlignment="1">
      <alignment horizontal="center" vertical="center" wrapText="1"/>
    </xf>
    <xf numFmtId="0" fontId="100" fillId="0" borderId="23" xfId="0" applyFont="1" applyBorder="1" applyAlignment="1">
      <alignment horizontal="center" vertical="center" wrapText="1"/>
    </xf>
    <xf numFmtId="0" fontId="100" fillId="0" borderId="24" xfId="0" applyFont="1" applyBorder="1" applyAlignment="1">
      <alignment horizontal="center" vertical="center" wrapText="1"/>
    </xf>
    <xf numFmtId="0" fontId="100" fillId="0" borderId="25" xfId="0" applyFont="1" applyBorder="1" applyAlignment="1">
      <alignment horizontal="center" vertical="center" wrapText="1"/>
    </xf>
    <xf numFmtId="0" fontId="100" fillId="36" borderId="26" xfId="0" applyFont="1" applyFill="1" applyBorder="1" applyAlignment="1">
      <alignment horizontal="center" vertical="center" wrapText="1"/>
    </xf>
    <xf numFmtId="0" fontId="100" fillId="36" borderId="27" xfId="0" applyFont="1" applyFill="1" applyBorder="1" applyAlignment="1">
      <alignment horizontal="center" vertical="center" wrapText="1"/>
    </xf>
    <xf numFmtId="0" fontId="100" fillId="0" borderId="28" xfId="0" applyFont="1" applyBorder="1" applyAlignment="1">
      <alignment horizontal="center" vertical="center" wrapText="1"/>
    </xf>
    <xf numFmtId="0" fontId="100" fillId="0" borderId="29" xfId="0" applyFont="1" applyBorder="1" applyAlignment="1">
      <alignment horizontal="center" vertical="center" wrapText="1"/>
    </xf>
    <xf numFmtId="0" fontId="100" fillId="0" borderId="30" xfId="0" applyFont="1" applyBorder="1" applyAlignment="1">
      <alignment horizontal="center" vertical="center" wrapText="1"/>
    </xf>
    <xf numFmtId="0" fontId="101" fillId="0" borderId="0" xfId="0" applyFont="1" applyAlignment="1">
      <alignment/>
    </xf>
    <xf numFmtId="0" fontId="6" fillId="0" borderId="0" xfId="0" applyFont="1" applyAlignment="1">
      <alignment/>
    </xf>
    <xf numFmtId="0" fontId="8" fillId="35" borderId="0" xfId="0" applyFont="1" applyFill="1" applyAlignment="1">
      <alignment vertical="center"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6" fillId="37" borderId="31" xfId="0" applyFont="1" applyFill="1" applyBorder="1" applyAlignment="1">
      <alignment horizontal="center" vertical="top" wrapText="1"/>
    </xf>
    <xf numFmtId="0" fontId="10" fillId="38" borderId="32" xfId="0" applyFont="1" applyFill="1" applyBorder="1" applyAlignment="1">
      <alignment horizontal="center" vertical="top" wrapText="1"/>
    </xf>
    <xf numFmtId="0" fontId="10" fillId="38" borderId="33" xfId="0" applyFont="1" applyFill="1" applyBorder="1" applyAlignment="1">
      <alignment horizontal="center" vertical="top" wrapText="1"/>
    </xf>
    <xf numFmtId="0" fontId="10" fillId="38" borderId="34" xfId="0" applyFont="1" applyFill="1" applyBorder="1" applyAlignment="1">
      <alignment horizontal="center" vertical="top" wrapText="1"/>
    </xf>
    <xf numFmtId="0" fontId="10" fillId="38" borderId="35" xfId="0" applyFont="1" applyFill="1" applyBorder="1" applyAlignment="1">
      <alignment horizontal="center" vertical="top" wrapText="1"/>
    </xf>
    <xf numFmtId="0" fontId="10" fillId="38" borderId="36" xfId="0" applyFont="1" applyFill="1" applyBorder="1" applyAlignment="1">
      <alignment horizontal="center" vertical="top" wrapText="1"/>
    </xf>
    <xf numFmtId="0" fontId="10" fillId="38" borderId="37" xfId="0" applyFont="1" applyFill="1" applyBorder="1" applyAlignment="1">
      <alignment horizontal="center" vertical="top" wrapText="1"/>
    </xf>
    <xf numFmtId="0" fontId="6" fillId="37" borderId="38" xfId="0" applyFont="1" applyFill="1" applyBorder="1" applyAlignment="1">
      <alignment horizontal="center" vertical="top" wrapText="1"/>
    </xf>
    <xf numFmtId="3" fontId="11" fillId="39" borderId="39" xfId="0" applyNumberFormat="1" applyFont="1" applyFill="1" applyBorder="1" applyAlignment="1">
      <alignment horizontal="center" vertical="top"/>
    </xf>
    <xf numFmtId="0" fontId="11" fillId="39" borderId="39" xfId="0" applyFont="1" applyFill="1" applyBorder="1" applyAlignment="1">
      <alignment horizontal="center" vertical="top"/>
    </xf>
    <xf numFmtId="0" fontId="11" fillId="39" borderId="40" xfId="0" applyFont="1" applyFill="1" applyBorder="1" applyAlignment="1">
      <alignment horizontal="center" vertical="top"/>
    </xf>
    <xf numFmtId="0" fontId="11" fillId="39" borderId="41" xfId="0" applyFont="1" applyFill="1" applyBorder="1" applyAlignment="1">
      <alignment horizontal="center" vertical="top"/>
    </xf>
    <xf numFmtId="3" fontId="11" fillId="39" borderId="42" xfId="0" applyNumberFormat="1" applyFont="1" applyFill="1" applyBorder="1" applyAlignment="1">
      <alignment horizontal="center" vertical="top"/>
    </xf>
    <xf numFmtId="0" fontId="11" fillId="39" borderId="42" xfId="0" applyFont="1" applyFill="1" applyBorder="1" applyAlignment="1">
      <alignment horizontal="center" vertical="top"/>
    </xf>
    <xf numFmtId="3" fontId="10" fillId="39" borderId="43" xfId="0" applyNumberFormat="1" applyFont="1" applyFill="1" applyBorder="1" applyAlignment="1">
      <alignment horizontal="center" vertical="top"/>
    </xf>
    <xf numFmtId="0" fontId="10" fillId="39" borderId="44" xfId="0" applyFont="1" applyFill="1" applyBorder="1" applyAlignment="1">
      <alignment horizontal="center" vertical="top"/>
    </xf>
    <xf numFmtId="0" fontId="10" fillId="39" borderId="42" xfId="0" applyFont="1" applyFill="1" applyBorder="1" applyAlignment="1">
      <alignment horizontal="center" vertical="top"/>
    </xf>
    <xf numFmtId="174" fontId="12" fillId="35" borderId="11" xfId="42" applyNumberFormat="1" applyFont="1" applyFill="1" applyBorder="1" applyAlignment="1">
      <alignment horizontal="center" vertical="top"/>
    </xf>
    <xf numFmtId="0" fontId="10" fillId="39" borderId="41" xfId="0" applyFont="1" applyFill="1" applyBorder="1" applyAlignment="1">
      <alignment horizontal="center" vertical="top"/>
    </xf>
    <xf numFmtId="3" fontId="10" fillId="39" borderId="42" xfId="0" applyNumberFormat="1" applyFont="1" applyFill="1" applyBorder="1" applyAlignment="1">
      <alignment horizontal="center" vertical="top"/>
    </xf>
    <xf numFmtId="0" fontId="10" fillId="39" borderId="43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14" fontId="12" fillId="0" borderId="46" xfId="0" applyNumberFormat="1" applyFont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0" fontId="102" fillId="0" borderId="48" xfId="0" applyFont="1" applyBorder="1" applyAlignment="1">
      <alignment horizontal="center" vertical="top"/>
    </xf>
    <xf numFmtId="0" fontId="102" fillId="0" borderId="49" xfId="0" applyFont="1" applyBorder="1" applyAlignment="1">
      <alignment horizontal="center" vertical="top"/>
    </xf>
    <xf numFmtId="0" fontId="102" fillId="0" borderId="50" xfId="0" applyFont="1" applyBorder="1" applyAlignment="1">
      <alignment horizontal="center" vertical="top"/>
    </xf>
    <xf numFmtId="14" fontId="102" fillId="0" borderId="49" xfId="0" applyNumberFormat="1" applyFont="1" applyBorder="1" applyAlignment="1">
      <alignment horizontal="center" vertical="top"/>
    </xf>
    <xf numFmtId="0" fontId="101" fillId="0" borderId="10" xfId="0" applyFont="1" applyBorder="1" applyAlignment="1">
      <alignment vertical="top"/>
    </xf>
    <xf numFmtId="0" fontId="12" fillId="40" borderId="51" xfId="0" applyFont="1" applyFill="1" applyBorder="1" applyAlignment="1">
      <alignment horizontal="center" vertical="top"/>
    </xf>
    <xf numFmtId="0" fontId="12" fillId="40" borderId="52" xfId="0" applyFont="1" applyFill="1" applyBorder="1" applyAlignment="1">
      <alignment horizontal="center" vertical="top"/>
    </xf>
    <xf numFmtId="0" fontId="12" fillId="40" borderId="53" xfId="0" applyFont="1" applyFill="1" applyBorder="1" applyAlignment="1">
      <alignment horizontal="center" vertical="top"/>
    </xf>
    <xf numFmtId="0" fontId="12" fillId="40" borderId="54" xfId="0" applyFont="1" applyFill="1" applyBorder="1" applyAlignment="1">
      <alignment horizontal="center" vertical="top"/>
    </xf>
    <xf numFmtId="0" fontId="12" fillId="40" borderId="55" xfId="0" applyFont="1" applyFill="1" applyBorder="1" applyAlignment="1">
      <alignment horizontal="center" vertical="top"/>
    </xf>
    <xf numFmtId="0" fontId="12" fillId="40" borderId="56" xfId="0" applyFont="1" applyFill="1" applyBorder="1" applyAlignment="1">
      <alignment horizontal="center" vertical="top"/>
    </xf>
    <xf numFmtId="0" fontId="12" fillId="40" borderId="57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103" fillId="41" borderId="0" xfId="0" applyFont="1" applyFill="1" applyAlignment="1">
      <alignment vertical="center"/>
    </xf>
    <xf numFmtId="0" fontId="10" fillId="42" borderId="49" xfId="0" applyFont="1" applyFill="1" applyBorder="1" applyAlignment="1">
      <alignment horizontal="center" vertical="center" wrapText="1"/>
    </xf>
    <xf numFmtId="0" fontId="10" fillId="42" borderId="50" xfId="0" applyFont="1" applyFill="1" applyBorder="1" applyAlignment="1">
      <alignment horizontal="center" vertical="center" wrapText="1"/>
    </xf>
    <xf numFmtId="0" fontId="10" fillId="42" borderId="48" xfId="0" applyFont="1" applyFill="1" applyBorder="1" applyAlignment="1">
      <alignment horizontal="center" vertical="center" wrapText="1"/>
    </xf>
    <xf numFmtId="0" fontId="10" fillId="42" borderId="58" xfId="0" applyFont="1" applyFill="1" applyBorder="1" applyAlignment="1">
      <alignment horizontal="center" vertical="center" wrapText="1"/>
    </xf>
    <xf numFmtId="0" fontId="104" fillId="0" borderId="0" xfId="0" applyFont="1" applyAlignment="1">
      <alignment horizontal="left" vertical="center"/>
    </xf>
    <xf numFmtId="0" fontId="105" fillId="36" borderId="15" xfId="0" applyFont="1" applyFill="1" applyBorder="1" applyAlignment="1">
      <alignment horizontal="center" vertical="center"/>
    </xf>
    <xf numFmtId="0" fontId="105" fillId="36" borderId="16" xfId="0" applyFont="1" applyFill="1" applyBorder="1" applyAlignment="1">
      <alignment horizontal="center" vertical="center"/>
    </xf>
    <xf numFmtId="0" fontId="105" fillId="36" borderId="15" xfId="0" applyFont="1" applyFill="1" applyBorder="1" applyAlignment="1">
      <alignment horizontal="center" vertical="center" wrapText="1"/>
    </xf>
    <xf numFmtId="0" fontId="105" fillId="36" borderId="16" xfId="0" applyFont="1" applyFill="1" applyBorder="1" applyAlignment="1">
      <alignment horizontal="center" vertical="center" wrapText="1"/>
    </xf>
    <xf numFmtId="0" fontId="105" fillId="0" borderId="13" xfId="0" applyFont="1" applyBorder="1" applyAlignment="1">
      <alignment horizontal="center" vertical="center" wrapText="1"/>
    </xf>
    <xf numFmtId="0" fontId="105" fillId="0" borderId="14" xfId="0" applyFont="1" applyBorder="1" applyAlignment="1">
      <alignment horizontal="center" vertical="center" wrapText="1"/>
    </xf>
    <xf numFmtId="0" fontId="105" fillId="0" borderId="26" xfId="0" applyFont="1" applyBorder="1" applyAlignment="1">
      <alignment horizontal="center" vertical="center" wrapText="1"/>
    </xf>
    <xf numFmtId="0" fontId="105" fillId="36" borderId="21" xfId="0" applyFont="1" applyFill="1" applyBorder="1" applyAlignment="1">
      <alignment horizontal="center" vertical="center" wrapText="1"/>
    </xf>
    <xf numFmtId="0" fontId="105" fillId="36" borderId="22" xfId="0" applyFont="1" applyFill="1" applyBorder="1" applyAlignment="1">
      <alignment horizontal="center" vertical="center" wrapText="1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3" fontId="106" fillId="43" borderId="53" xfId="0" applyNumberFormat="1" applyFont="1" applyFill="1" applyBorder="1" applyAlignment="1">
      <alignment horizontal="center" vertical="center"/>
    </xf>
    <xf numFmtId="0" fontId="106" fillId="43" borderId="53" xfId="0" applyFont="1" applyFill="1" applyBorder="1" applyAlignment="1">
      <alignment horizontal="center" vertical="center"/>
    </xf>
    <xf numFmtId="3" fontId="106" fillId="43" borderId="59" xfId="0" applyNumberFormat="1" applyFont="1" applyFill="1" applyBorder="1" applyAlignment="1">
      <alignment horizontal="center" vertical="center"/>
    </xf>
    <xf numFmtId="0" fontId="106" fillId="43" borderId="56" xfId="0" applyFont="1" applyFill="1" applyBorder="1" applyAlignment="1">
      <alignment horizontal="center" vertical="center"/>
    </xf>
    <xf numFmtId="0" fontId="10" fillId="43" borderId="59" xfId="0" applyFont="1" applyFill="1" applyBorder="1" applyAlignment="1">
      <alignment horizontal="center" vertical="center"/>
    </xf>
    <xf numFmtId="0" fontId="106" fillId="43" borderId="48" xfId="0" applyFont="1" applyFill="1" applyBorder="1" applyAlignment="1">
      <alignment horizontal="center" vertical="center"/>
    </xf>
    <xf numFmtId="0" fontId="13" fillId="43" borderId="49" xfId="0" applyFont="1" applyFill="1" applyBorder="1" applyAlignment="1">
      <alignment horizontal="center" vertical="center"/>
    </xf>
    <xf numFmtId="3" fontId="106" fillId="43" borderId="49" xfId="0" applyNumberFormat="1" applyFont="1" applyFill="1" applyBorder="1" applyAlignment="1">
      <alignment horizontal="center" vertical="center"/>
    </xf>
    <xf numFmtId="3" fontId="10" fillId="43" borderId="49" xfId="0" applyNumberFormat="1" applyFont="1" applyFill="1" applyBorder="1" applyAlignment="1">
      <alignment horizontal="center" vertical="center"/>
    </xf>
    <xf numFmtId="0" fontId="10" fillId="43" borderId="58" xfId="0" applyFont="1" applyFill="1" applyBorder="1" applyAlignment="1">
      <alignment horizontal="center" vertical="center"/>
    </xf>
    <xf numFmtId="0" fontId="105" fillId="0" borderId="58" xfId="0" applyFont="1" applyBorder="1" applyAlignment="1">
      <alignment horizontal="center" vertical="center"/>
    </xf>
    <xf numFmtId="14" fontId="13" fillId="0" borderId="49" xfId="0" applyNumberFormat="1" applyFont="1" applyBorder="1" applyAlignment="1">
      <alignment horizontal="center" vertical="center"/>
    </xf>
    <xf numFmtId="14" fontId="13" fillId="0" borderId="50" xfId="0" applyNumberFormat="1" applyFont="1" applyBorder="1" applyAlignment="1">
      <alignment horizontal="center" vertical="center"/>
    </xf>
    <xf numFmtId="14" fontId="13" fillId="0" borderId="48" xfId="0" applyNumberFormat="1" applyFont="1" applyBorder="1" applyAlignment="1">
      <alignment horizontal="center" vertical="center"/>
    </xf>
    <xf numFmtId="14" fontId="13" fillId="0" borderId="58" xfId="0" applyNumberFormat="1" applyFont="1" applyBorder="1" applyAlignment="1">
      <alignment horizontal="center" vertical="center"/>
    </xf>
    <xf numFmtId="0" fontId="102" fillId="0" borderId="49" xfId="0" applyFont="1" applyBorder="1" applyAlignment="1">
      <alignment horizontal="center" vertical="center"/>
    </xf>
    <xf numFmtId="0" fontId="102" fillId="0" borderId="50" xfId="0" applyFont="1" applyBorder="1" applyAlignment="1">
      <alignment horizontal="center" vertical="center"/>
    </xf>
    <xf numFmtId="0" fontId="102" fillId="0" borderId="48" xfId="0" applyFont="1" applyBorder="1" applyAlignment="1">
      <alignment horizontal="center" vertical="center"/>
    </xf>
    <xf numFmtId="0" fontId="102" fillId="0" borderId="58" xfId="0" applyFont="1" applyBorder="1" applyAlignment="1">
      <alignment horizontal="center" vertical="center"/>
    </xf>
    <xf numFmtId="14" fontId="105" fillId="0" borderId="58" xfId="0" applyNumberFormat="1" applyFont="1" applyBorder="1" applyAlignment="1">
      <alignment horizontal="center" vertical="center"/>
    </xf>
    <xf numFmtId="14" fontId="102" fillId="0" borderId="49" xfId="0" applyNumberFormat="1" applyFont="1" applyBorder="1" applyAlignment="1">
      <alignment horizontal="center" vertical="center"/>
    </xf>
    <xf numFmtId="14" fontId="102" fillId="0" borderId="50" xfId="0" applyNumberFormat="1" applyFont="1" applyBorder="1" applyAlignment="1">
      <alignment horizontal="center" vertical="center"/>
    </xf>
    <xf numFmtId="14" fontId="102" fillId="0" borderId="48" xfId="0" applyNumberFormat="1" applyFont="1" applyBorder="1" applyAlignment="1">
      <alignment horizontal="center" vertical="center"/>
    </xf>
    <xf numFmtId="14" fontId="102" fillId="0" borderId="58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2" fillId="0" borderId="11" xfId="0" applyNumberFormat="1" applyFont="1" applyBorder="1" applyAlignment="1">
      <alignment horizontal="center" vertical="center"/>
    </xf>
    <xf numFmtId="0" fontId="10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02" fillId="0" borderId="60" xfId="0" applyFont="1" applyBorder="1" applyAlignment="1">
      <alignment horizontal="center" vertical="center"/>
    </xf>
    <xf numFmtId="0" fontId="102" fillId="0" borderId="51" xfId="0" applyFont="1" applyBorder="1" applyAlignment="1">
      <alignment horizontal="center" vertical="center"/>
    </xf>
    <xf numFmtId="0" fontId="102" fillId="0" borderId="61" xfId="0" applyFont="1" applyBorder="1" applyAlignment="1">
      <alignment horizontal="center" vertical="center"/>
    </xf>
    <xf numFmtId="0" fontId="102" fillId="0" borderId="39" xfId="0" applyFont="1" applyBorder="1" applyAlignment="1">
      <alignment horizontal="center" vertical="center"/>
    </xf>
    <xf numFmtId="0" fontId="102" fillId="0" borderId="62" xfId="0" applyFont="1" applyBorder="1" applyAlignment="1">
      <alignment horizontal="center" vertical="center"/>
    </xf>
    <xf numFmtId="0" fontId="102" fillId="0" borderId="53" xfId="0" applyFont="1" applyBorder="1" applyAlignment="1">
      <alignment horizontal="center" vertical="center"/>
    </xf>
    <xf numFmtId="0" fontId="102" fillId="0" borderId="59" xfId="0" applyFont="1" applyBorder="1" applyAlignment="1">
      <alignment horizontal="center" vertical="center"/>
    </xf>
    <xf numFmtId="0" fontId="102" fillId="0" borderId="63" xfId="0" applyFont="1" applyBorder="1" applyAlignment="1">
      <alignment horizontal="center" vertical="center"/>
    </xf>
    <xf numFmtId="0" fontId="102" fillId="0" borderId="64" xfId="0" applyFont="1" applyBorder="1" applyAlignment="1">
      <alignment horizontal="center" vertical="center"/>
    </xf>
    <xf numFmtId="0" fontId="104" fillId="0" borderId="0" xfId="0" applyFont="1" applyAlignment="1">
      <alignment horizontal="center" vertical="center" wrapText="1"/>
    </xf>
    <xf numFmtId="0" fontId="104" fillId="0" borderId="65" xfId="0" applyFont="1" applyBorder="1" applyAlignment="1">
      <alignment horizontal="center" vertical="center" wrapText="1"/>
    </xf>
    <xf numFmtId="0" fontId="105" fillId="36" borderId="13" xfId="0" applyFont="1" applyFill="1" applyBorder="1" applyAlignment="1">
      <alignment horizontal="center" vertical="center" wrapText="1"/>
    </xf>
    <xf numFmtId="0" fontId="105" fillId="36" borderId="20" xfId="0" applyFont="1" applyFill="1" applyBorder="1" applyAlignment="1">
      <alignment horizontal="center" vertical="center" wrapText="1"/>
    </xf>
    <xf numFmtId="0" fontId="104" fillId="0" borderId="66" xfId="0" applyFont="1" applyBorder="1" applyAlignment="1">
      <alignment horizontal="center" vertical="center" wrapText="1"/>
    </xf>
    <xf numFmtId="0" fontId="104" fillId="0" borderId="41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67" xfId="0" applyFont="1" applyBorder="1" applyAlignment="1">
      <alignment horizontal="center" vertical="top"/>
    </xf>
    <xf numFmtId="0" fontId="10" fillId="0" borderId="68" xfId="0" applyFont="1" applyBorder="1" applyAlignment="1">
      <alignment horizontal="center" vertical="top" wrapText="1"/>
    </xf>
    <xf numFmtId="3" fontId="6" fillId="35" borderId="10" xfId="0" applyNumberFormat="1" applyFont="1" applyFill="1" applyBorder="1" applyAlignment="1">
      <alignment horizontal="center" vertical="top"/>
    </xf>
    <xf numFmtId="3" fontId="12" fillId="40" borderId="10" xfId="0" applyNumberFormat="1" applyFont="1" applyFill="1" applyBorder="1" applyAlignment="1">
      <alignment horizontal="center" vertical="top"/>
    </xf>
    <xf numFmtId="0" fontId="12" fillId="40" borderId="10" xfId="0" applyFont="1" applyFill="1" applyBorder="1" applyAlignment="1">
      <alignment horizontal="center" vertical="top"/>
    </xf>
    <xf numFmtId="3" fontId="6" fillId="40" borderId="10" xfId="0" applyNumberFormat="1" applyFont="1" applyFill="1" applyBorder="1" applyAlignment="1">
      <alignment horizontal="center" vertical="top"/>
    </xf>
    <xf numFmtId="0" fontId="12" fillId="35" borderId="0" xfId="0" applyFont="1" applyFill="1" applyAlignment="1">
      <alignment horizontal="center" vertical="top"/>
    </xf>
    <xf numFmtId="0" fontId="107" fillId="0" borderId="0" xfId="0" applyFont="1" applyAlignment="1">
      <alignment vertical="top"/>
    </xf>
    <xf numFmtId="0" fontId="108" fillId="36" borderId="15" xfId="0" applyFont="1" applyFill="1" applyBorder="1" applyAlignment="1">
      <alignment horizontal="center" vertical="top" wrapText="1"/>
    </xf>
    <xf numFmtId="0" fontId="109" fillId="36" borderId="16" xfId="0" applyFont="1" applyFill="1" applyBorder="1" applyAlignment="1">
      <alignment horizontal="center" vertical="top" wrapText="1"/>
    </xf>
    <xf numFmtId="0" fontId="108" fillId="0" borderId="13" xfId="0" applyFont="1" applyBorder="1" applyAlignment="1">
      <alignment horizontal="center" vertical="top" wrapText="1"/>
    </xf>
    <xf numFmtId="0" fontId="108" fillId="36" borderId="14" xfId="0" applyFont="1" applyFill="1" applyBorder="1" applyAlignment="1">
      <alignment horizontal="center" vertical="top" wrapText="1"/>
    </xf>
    <xf numFmtId="0" fontId="109" fillId="36" borderId="17" xfId="0" applyFont="1" applyFill="1" applyBorder="1" applyAlignment="1">
      <alignment horizontal="center" vertical="top" wrapText="1"/>
    </xf>
    <xf numFmtId="0" fontId="108" fillId="0" borderId="14" xfId="0" applyFont="1" applyBorder="1" applyAlignment="1">
      <alignment horizontal="center" vertical="top" wrapText="1"/>
    </xf>
    <xf numFmtId="0" fontId="108" fillId="0" borderId="26" xfId="0" applyFont="1" applyBorder="1" applyAlignment="1">
      <alignment horizontal="center" vertical="top" wrapText="1"/>
    </xf>
    <xf numFmtId="0" fontId="107" fillId="0" borderId="0" xfId="0" applyFont="1" applyAlignment="1">
      <alignment/>
    </xf>
    <xf numFmtId="0" fontId="108" fillId="36" borderId="21" xfId="0" applyFont="1" applyFill="1" applyBorder="1" applyAlignment="1">
      <alignment horizontal="center" vertical="center" wrapText="1"/>
    </xf>
    <xf numFmtId="0" fontId="109" fillId="36" borderId="22" xfId="0" applyFont="1" applyFill="1" applyBorder="1" applyAlignment="1">
      <alignment horizontal="center" vertical="center" wrapText="1"/>
    </xf>
    <xf numFmtId="0" fontId="109" fillId="0" borderId="0" xfId="0" applyFont="1" applyAlignment="1">
      <alignment vertical="center"/>
    </xf>
    <xf numFmtId="0" fontId="102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110" fillId="0" borderId="10" xfId="0" applyFont="1" applyBorder="1" applyAlignment="1">
      <alignment vertical="center"/>
    </xf>
    <xf numFmtId="3" fontId="14" fillId="0" borderId="10" xfId="0" applyNumberFormat="1" applyFont="1" applyBorder="1" applyAlignment="1">
      <alignment horizontal="center" vertical="center" wrapText="1"/>
    </xf>
    <xf numFmtId="0" fontId="110" fillId="0" borderId="10" xfId="0" applyFont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right" vertical="center" wrapText="1"/>
    </xf>
    <xf numFmtId="0" fontId="11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40" borderId="69" xfId="0" applyFont="1" applyFill="1" applyBorder="1" applyAlignment="1">
      <alignment horizontal="center" vertical="top"/>
    </xf>
    <xf numFmtId="3" fontId="12" fillId="0" borderId="10" xfId="0" applyNumberFormat="1" applyFont="1" applyBorder="1" applyAlignment="1">
      <alignment vertical="top"/>
    </xf>
    <xf numFmtId="3" fontId="12" fillId="0" borderId="11" xfId="0" applyNumberFormat="1" applyFont="1" applyBorder="1" applyAlignment="1">
      <alignment vertical="top"/>
    </xf>
    <xf numFmtId="0" fontId="97" fillId="0" borderId="10" xfId="0" applyFont="1" applyBorder="1" applyAlignment="1">
      <alignment horizontal="center" vertical="center"/>
    </xf>
    <xf numFmtId="0" fontId="98" fillId="35" borderId="10" xfId="0" applyFont="1" applyFill="1" applyBorder="1" applyAlignment="1">
      <alignment horizontal="center" vertical="center"/>
    </xf>
    <xf numFmtId="0" fontId="97" fillId="0" borderId="10" xfId="0" applyFont="1" applyBorder="1" applyAlignment="1">
      <alignment/>
    </xf>
    <xf numFmtId="0" fontId="110" fillId="0" borderId="0" xfId="0" applyFont="1" applyAlignment="1">
      <alignment vertical="center"/>
    </xf>
    <xf numFmtId="0" fontId="16" fillId="44" borderId="10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45" borderId="0" xfId="0" applyFont="1" applyFill="1" applyAlignment="1">
      <alignment vertical="center"/>
    </xf>
    <xf numFmtId="0" fontId="15" fillId="38" borderId="11" xfId="0" applyFont="1" applyFill="1" applyBorder="1" applyAlignment="1">
      <alignment horizontal="center" vertical="center" wrapText="1"/>
    </xf>
    <xf numFmtId="0" fontId="15" fillId="38" borderId="70" xfId="0" applyFont="1" applyFill="1" applyBorder="1" applyAlignment="1">
      <alignment horizontal="center" vertical="center" wrapText="1"/>
    </xf>
    <xf numFmtId="0" fontId="15" fillId="38" borderId="48" xfId="0" applyFont="1" applyFill="1" applyBorder="1" applyAlignment="1">
      <alignment horizontal="center" vertical="center" wrapText="1"/>
    </xf>
    <xf numFmtId="0" fontId="15" fillId="38" borderId="71" xfId="0" applyFont="1" applyFill="1" applyBorder="1" applyAlignment="1">
      <alignment horizontal="center" vertical="center" wrapText="1"/>
    </xf>
    <xf numFmtId="0" fontId="15" fillId="38" borderId="72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15" fillId="38" borderId="68" xfId="0" applyFont="1" applyFill="1" applyBorder="1" applyAlignment="1">
      <alignment horizontal="center" vertical="center" wrapText="1"/>
    </xf>
    <xf numFmtId="3" fontId="20" fillId="39" borderId="42" xfId="0" applyNumberFormat="1" applyFont="1" applyFill="1" applyBorder="1" applyAlignment="1">
      <alignment horizontal="center" vertical="center"/>
    </xf>
    <xf numFmtId="0" fontId="20" fillId="39" borderId="41" xfId="0" applyFont="1" applyFill="1" applyBorder="1" applyAlignment="1">
      <alignment horizontal="center" vertical="center"/>
    </xf>
    <xf numFmtId="3" fontId="20" fillId="39" borderId="43" xfId="0" applyNumberFormat="1" applyFont="1" applyFill="1" applyBorder="1" applyAlignment="1">
      <alignment horizontal="center" vertical="center"/>
    </xf>
    <xf numFmtId="0" fontId="20" fillId="39" borderId="44" xfId="0" applyFont="1" applyFill="1" applyBorder="1" applyAlignment="1">
      <alignment horizontal="center" vertical="center"/>
    </xf>
    <xf numFmtId="0" fontId="15" fillId="39" borderId="73" xfId="0" applyFont="1" applyFill="1" applyBorder="1" applyAlignment="1">
      <alignment horizontal="center" vertical="center"/>
    </xf>
    <xf numFmtId="0" fontId="14" fillId="39" borderId="42" xfId="0" applyFont="1" applyFill="1" applyBorder="1" applyAlignment="1">
      <alignment horizontal="center" vertical="center"/>
    </xf>
    <xf numFmtId="3" fontId="15" fillId="39" borderId="42" xfId="0" applyNumberFormat="1" applyFont="1" applyFill="1" applyBorder="1" applyAlignment="1">
      <alignment horizontal="center" vertical="center"/>
    </xf>
    <xf numFmtId="3" fontId="15" fillId="39" borderId="66" xfId="0" applyNumberFormat="1" applyFont="1" applyFill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2" fillId="35" borderId="0" xfId="0" applyFont="1" applyFill="1" applyAlignment="1">
      <alignment vertical="center" wrapText="1"/>
    </xf>
    <xf numFmtId="0" fontId="17" fillId="35" borderId="0" xfId="0" applyFont="1" applyFill="1" applyAlignment="1">
      <alignment vertical="center"/>
    </xf>
    <xf numFmtId="0" fontId="113" fillId="0" borderId="0" xfId="0" applyFont="1" applyAlignment="1">
      <alignment vertical="top"/>
    </xf>
    <xf numFmtId="0" fontId="15" fillId="38" borderId="74" xfId="0" applyFont="1" applyFill="1" applyBorder="1" applyAlignment="1">
      <alignment horizontal="center" vertical="top" wrapText="1"/>
    </xf>
    <xf numFmtId="0" fontId="15" fillId="38" borderId="33" xfId="0" applyFont="1" applyFill="1" applyBorder="1" applyAlignment="1">
      <alignment horizontal="center" vertical="top" wrapText="1"/>
    </xf>
    <xf numFmtId="0" fontId="15" fillId="38" borderId="34" xfId="0" applyFont="1" applyFill="1" applyBorder="1" applyAlignment="1">
      <alignment horizontal="center" vertical="top" wrapText="1"/>
    </xf>
    <xf numFmtId="0" fontId="15" fillId="38" borderId="72" xfId="0" applyFont="1" applyFill="1" applyBorder="1" applyAlignment="1">
      <alignment horizontal="center" vertical="top" wrapText="1"/>
    </xf>
    <xf numFmtId="0" fontId="15" fillId="38" borderId="10" xfId="0" applyFont="1" applyFill="1" applyBorder="1" applyAlignment="1">
      <alignment horizontal="center" vertical="top" wrapText="1"/>
    </xf>
    <xf numFmtId="0" fontId="15" fillId="38" borderId="75" xfId="0" applyFont="1" applyFill="1" applyBorder="1" applyAlignment="1">
      <alignment horizontal="center" vertical="top" wrapText="1"/>
    </xf>
    <xf numFmtId="0" fontId="15" fillId="38" borderId="35" xfId="0" applyFont="1" applyFill="1" applyBorder="1" applyAlignment="1">
      <alignment horizontal="center" vertical="top" wrapText="1"/>
    </xf>
    <xf numFmtId="0" fontId="113" fillId="0" borderId="0" xfId="0" applyFont="1" applyAlignment="1">
      <alignment horizontal="center" vertical="top"/>
    </xf>
    <xf numFmtId="0" fontId="20" fillId="39" borderId="41" xfId="0" applyFont="1" applyFill="1" applyBorder="1" applyAlignment="1">
      <alignment horizontal="center" vertical="top"/>
    </xf>
    <xf numFmtId="0" fontId="20" fillId="39" borderId="76" xfId="0" applyFont="1" applyFill="1" applyBorder="1" applyAlignment="1">
      <alignment horizontal="center" vertical="top"/>
    </xf>
    <xf numFmtId="0" fontId="20" fillId="39" borderId="77" xfId="0" applyFont="1" applyFill="1" applyBorder="1" applyAlignment="1">
      <alignment horizontal="center" vertical="top"/>
    </xf>
    <xf numFmtId="0" fontId="20" fillId="39" borderId="78" xfId="0" applyFont="1" applyFill="1" applyBorder="1" applyAlignment="1">
      <alignment horizontal="center" vertical="top"/>
    </xf>
    <xf numFmtId="0" fontId="15" fillId="39" borderId="79" xfId="0" applyFont="1" applyFill="1" applyBorder="1" applyAlignment="1">
      <alignment horizontal="center" vertical="top"/>
    </xf>
    <xf numFmtId="0" fontId="20" fillId="39" borderId="44" xfId="0" applyFont="1" applyFill="1" applyBorder="1" applyAlignment="1">
      <alignment horizontal="center" vertical="top"/>
    </xf>
    <xf numFmtId="0" fontId="20" fillId="39" borderId="42" xfId="0" applyFont="1" applyFill="1" applyBorder="1" applyAlignment="1">
      <alignment horizontal="center" vertical="top"/>
    </xf>
    <xf numFmtId="3" fontId="15" fillId="39" borderId="42" xfId="0" applyNumberFormat="1" applyFont="1" applyFill="1" applyBorder="1" applyAlignment="1">
      <alignment horizontal="center" vertical="top"/>
    </xf>
    <xf numFmtId="0" fontId="15" fillId="39" borderId="43" xfId="0" applyFont="1" applyFill="1" applyBorder="1" applyAlignment="1">
      <alignment horizontal="center" vertical="top"/>
    </xf>
    <xf numFmtId="0" fontId="15" fillId="0" borderId="50" xfId="0" applyFont="1" applyBorder="1" applyAlignment="1">
      <alignment horizontal="center" vertical="top"/>
    </xf>
    <xf numFmtId="14" fontId="14" fillId="0" borderId="11" xfId="0" applyNumberFormat="1" applyFont="1" applyBorder="1" applyAlignment="1">
      <alignment horizontal="center" vertical="top"/>
    </xf>
    <xf numFmtId="14" fontId="14" fillId="0" borderId="10" xfId="0" applyNumberFormat="1" applyFont="1" applyBorder="1" applyAlignment="1">
      <alignment horizontal="center" vertical="top"/>
    </xf>
    <xf numFmtId="3" fontId="14" fillId="0" borderId="10" xfId="0" applyNumberFormat="1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5" fillId="0" borderId="67" xfId="0" applyFont="1" applyBorder="1" applyAlignment="1">
      <alignment horizontal="center" vertical="top"/>
    </xf>
    <xf numFmtId="0" fontId="16" fillId="0" borderId="50" xfId="0" applyFont="1" applyBorder="1" applyAlignment="1">
      <alignment horizontal="center" vertical="top"/>
    </xf>
    <xf numFmtId="3" fontId="21" fillId="0" borderId="11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16" fillId="0" borderId="67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110" fillId="0" borderId="0" xfId="0" applyFont="1" applyAlignment="1">
      <alignment vertical="top"/>
    </xf>
    <xf numFmtId="0" fontId="114" fillId="0" borderId="0" xfId="0" applyFont="1" applyAlignment="1">
      <alignment/>
    </xf>
    <xf numFmtId="0" fontId="110" fillId="0" borderId="0" xfId="0" applyFont="1" applyAlignment="1">
      <alignment/>
    </xf>
    <xf numFmtId="14" fontId="110" fillId="0" borderId="10" xfId="0" applyNumberFormat="1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14" fontId="21" fillId="0" borderId="10" xfId="0" applyNumberFormat="1" applyFont="1" applyBorder="1" applyAlignment="1">
      <alignment horizontal="center" vertical="top"/>
    </xf>
    <xf numFmtId="174" fontId="24" fillId="40" borderId="51" xfId="0" applyNumberFormat="1" applyFont="1" applyFill="1" applyBorder="1" applyAlignment="1">
      <alignment horizontal="right" vertical="center"/>
    </xf>
    <xf numFmtId="3" fontId="14" fillId="0" borderId="10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42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3" fontId="21" fillId="0" borderId="42" xfId="0" applyNumberFormat="1" applyFont="1" applyBorder="1" applyAlignment="1">
      <alignment horizontal="center" vertical="top"/>
    </xf>
    <xf numFmtId="3" fontId="21" fillId="0" borderId="11" xfId="0" applyNumberFormat="1" applyFont="1" applyBorder="1" applyAlignment="1">
      <alignment horizontal="center" vertical="top"/>
    </xf>
    <xf numFmtId="3" fontId="14" fillId="0" borderId="11" xfId="0" applyNumberFormat="1" applyFont="1" applyBorder="1" applyAlignment="1" quotePrefix="1">
      <alignment horizontal="center" vertical="top"/>
    </xf>
    <xf numFmtId="3" fontId="14" fillId="0" borderId="11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21" fillId="0" borderId="42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top" wrapText="1"/>
    </xf>
    <xf numFmtId="0" fontId="14" fillId="0" borderId="80" xfId="0" applyFont="1" applyBorder="1" applyAlignment="1">
      <alignment horizontal="center" vertical="top" wrapText="1"/>
    </xf>
    <xf numFmtId="3" fontId="14" fillId="0" borderId="10" xfId="0" applyNumberFormat="1" applyFont="1" applyBorder="1" applyAlignment="1" quotePrefix="1">
      <alignment horizontal="center" vertical="top"/>
    </xf>
    <xf numFmtId="3" fontId="14" fillId="0" borderId="42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0" fontId="110" fillId="0" borderId="42" xfId="0" applyFont="1" applyBorder="1" applyAlignment="1">
      <alignment horizontal="center" vertical="center"/>
    </xf>
    <xf numFmtId="0" fontId="110" fillId="0" borderId="11" xfId="0" applyFont="1" applyBorder="1" applyAlignment="1">
      <alignment horizontal="center" vertical="center"/>
    </xf>
    <xf numFmtId="3" fontId="21" fillId="0" borderId="80" xfId="0" applyNumberFormat="1" applyFont="1" applyBorder="1" applyAlignment="1">
      <alignment horizontal="center" vertical="top"/>
    </xf>
    <xf numFmtId="0" fontId="21" fillId="0" borderId="80" xfId="0" applyFont="1" applyBorder="1" applyAlignment="1">
      <alignment horizontal="center" vertical="top"/>
    </xf>
    <xf numFmtId="3" fontId="14" fillId="0" borderId="80" xfId="0" applyNumberFormat="1" applyFont="1" applyBorder="1" applyAlignment="1">
      <alignment horizontal="center" vertical="center" wrapText="1"/>
    </xf>
    <xf numFmtId="0" fontId="110" fillId="0" borderId="8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top" wrapText="1"/>
    </xf>
    <xf numFmtId="0" fontId="110" fillId="0" borderId="42" xfId="0" applyFont="1" applyBorder="1" applyAlignment="1">
      <alignment horizontal="center" vertical="center" wrapText="1"/>
    </xf>
    <xf numFmtId="0" fontId="110" fillId="0" borderId="11" xfId="0" applyFont="1" applyBorder="1" applyAlignment="1">
      <alignment horizontal="center" vertical="center" wrapText="1"/>
    </xf>
    <xf numFmtId="0" fontId="111" fillId="0" borderId="42" xfId="0" applyFont="1" applyBorder="1" applyAlignment="1">
      <alignment horizontal="center" vertical="center" wrapText="1"/>
    </xf>
    <xf numFmtId="0" fontId="111" fillId="0" borderId="11" xfId="0" applyFont="1" applyBorder="1" applyAlignment="1">
      <alignment horizontal="center" vertical="center" wrapText="1"/>
    </xf>
    <xf numFmtId="3" fontId="111" fillId="0" borderId="42" xfId="0" applyNumberFormat="1" applyFont="1" applyBorder="1" applyAlignment="1">
      <alignment horizontal="center" vertical="center" wrapText="1"/>
    </xf>
    <xf numFmtId="3" fontId="111" fillId="0" borderId="11" xfId="0" applyNumberFormat="1" applyFont="1" applyBorder="1" applyAlignment="1">
      <alignment horizontal="center" vertical="center" wrapText="1"/>
    </xf>
    <xf numFmtId="0" fontId="110" fillId="0" borderId="41" xfId="0" applyFont="1" applyBorder="1" applyAlignment="1">
      <alignment horizontal="center" vertical="center"/>
    </xf>
    <xf numFmtId="0" fontId="110" fillId="0" borderId="49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top"/>
    </xf>
    <xf numFmtId="0" fontId="109" fillId="0" borderId="0" xfId="0" applyFont="1" applyAlignment="1">
      <alignment horizontal="left" vertical="top"/>
    </xf>
    <xf numFmtId="0" fontId="109" fillId="0" borderId="65" xfId="0" applyFont="1" applyBorder="1" applyAlignment="1">
      <alignment horizontal="left" vertical="top"/>
    </xf>
    <xf numFmtId="0" fontId="109" fillId="0" borderId="0" xfId="0" applyFont="1" applyAlignment="1">
      <alignment horizontal="left" vertical="top" wrapText="1"/>
    </xf>
    <xf numFmtId="0" fontId="109" fillId="0" borderId="65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7" xfId="0" applyFont="1" applyBorder="1" applyAlignment="1" quotePrefix="1">
      <alignment horizontal="center" vertical="center"/>
    </xf>
    <xf numFmtId="0" fontId="21" fillId="0" borderId="11" xfId="0" applyFont="1" applyBorder="1" applyAlignment="1" quotePrefix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3" fontId="21" fillId="0" borderId="46" xfId="0" applyNumberFormat="1" applyFont="1" applyBorder="1" applyAlignment="1">
      <alignment horizontal="center" vertical="center" wrapText="1"/>
    </xf>
    <xf numFmtId="3" fontId="21" fillId="0" borderId="41" xfId="0" applyNumberFormat="1" applyFont="1" applyBorder="1" applyAlignment="1">
      <alignment horizontal="center" vertical="center" wrapText="1"/>
    </xf>
    <xf numFmtId="3" fontId="14" fillId="0" borderId="42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3" fontId="21" fillId="0" borderId="80" xfId="0" applyNumberFormat="1" applyFont="1" applyBorder="1" applyAlignment="1">
      <alignment horizontal="center" vertical="center"/>
    </xf>
    <xf numFmtId="3" fontId="14" fillId="0" borderId="42" xfId="0" applyNumberFormat="1" applyFont="1" applyBorder="1" applyAlignment="1">
      <alignment horizontal="center" vertical="top"/>
    </xf>
    <xf numFmtId="3" fontId="21" fillId="0" borderId="42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1" fillId="35" borderId="42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4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6" fillId="37" borderId="42" xfId="0" applyFont="1" applyFill="1" applyBorder="1" applyAlignment="1">
      <alignment horizontal="center" vertical="top" textRotation="90" wrapText="1"/>
    </xf>
    <xf numFmtId="0" fontId="16" fillId="37" borderId="80" xfId="0" applyFont="1" applyFill="1" applyBorder="1" applyAlignment="1">
      <alignment horizontal="center" vertical="top" textRotation="90" wrapText="1"/>
    </xf>
    <xf numFmtId="0" fontId="16" fillId="37" borderId="11" xfId="0" applyFont="1" applyFill="1" applyBorder="1" applyAlignment="1">
      <alignment horizontal="center" vertical="top" textRotation="90" wrapText="1"/>
    </xf>
    <xf numFmtId="0" fontId="17" fillId="45" borderId="0" xfId="0" applyFont="1" applyFill="1" applyAlignment="1">
      <alignment horizontal="center" vertical="center" wrapText="1"/>
    </xf>
    <xf numFmtId="0" fontId="110" fillId="0" borderId="68" xfId="0" applyFont="1" applyBorder="1" applyAlignment="1">
      <alignment horizontal="center" vertical="center"/>
    </xf>
    <xf numFmtId="0" fontId="110" fillId="0" borderId="67" xfId="0" applyFont="1" applyBorder="1" applyAlignment="1">
      <alignment horizontal="center" vertical="center"/>
    </xf>
    <xf numFmtId="0" fontId="110" fillId="0" borderId="46" xfId="0" applyFont="1" applyBorder="1" applyAlignment="1">
      <alignment horizontal="center" vertical="center"/>
    </xf>
    <xf numFmtId="0" fontId="19" fillId="46" borderId="52" xfId="0" applyFont="1" applyFill="1" applyBorder="1" applyAlignment="1">
      <alignment horizontal="center" vertical="top" wrapText="1"/>
    </xf>
    <xf numFmtId="0" fontId="19" fillId="46" borderId="61" xfId="0" applyFont="1" applyFill="1" applyBorder="1" applyAlignment="1">
      <alignment horizontal="center" vertical="top" wrapText="1"/>
    </xf>
    <xf numFmtId="0" fontId="19" fillId="46" borderId="64" xfId="0" applyFont="1" applyFill="1" applyBorder="1" applyAlignment="1">
      <alignment horizontal="center" vertical="top" wrapText="1"/>
    </xf>
    <xf numFmtId="0" fontId="16" fillId="37" borderId="33" xfId="0" applyFont="1" applyFill="1" applyBorder="1" applyAlignment="1">
      <alignment horizontal="center" vertical="top" wrapText="1"/>
    </xf>
    <xf numFmtId="0" fontId="16" fillId="37" borderId="42" xfId="0" applyFont="1" applyFill="1" applyBorder="1" applyAlignment="1">
      <alignment horizontal="center" vertical="top" wrapText="1"/>
    </xf>
    <xf numFmtId="0" fontId="19" fillId="46" borderId="81" xfId="0" applyFont="1" applyFill="1" applyBorder="1" applyAlignment="1">
      <alignment horizontal="center" vertical="top" wrapText="1"/>
    </xf>
    <xf numFmtId="0" fontId="111" fillId="0" borderId="42" xfId="0" applyFont="1" applyFill="1" applyBorder="1" applyAlignment="1">
      <alignment horizontal="center" vertical="center" wrapText="1"/>
    </xf>
    <xf numFmtId="0" fontId="111" fillId="0" borderId="11" xfId="0" applyFont="1" applyFill="1" applyBorder="1" applyAlignment="1">
      <alignment horizontal="center" vertical="center" wrapText="1"/>
    </xf>
    <xf numFmtId="3" fontId="14" fillId="0" borderId="42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3" fontId="21" fillId="0" borderId="46" xfId="0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3" fontId="21" fillId="0" borderId="74" xfId="0" applyNumberFormat="1" applyFont="1" applyBorder="1" applyAlignment="1">
      <alignment horizontal="center" vertical="center" wrapText="1"/>
    </xf>
    <xf numFmtId="3" fontId="21" fillId="0" borderId="49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0" fontId="110" fillId="0" borderId="82" xfId="0" applyFont="1" applyFill="1" applyBorder="1" applyAlignment="1">
      <alignment horizontal="center" vertical="center"/>
    </xf>
    <xf numFmtId="0" fontId="110" fillId="0" borderId="11" xfId="0" applyFont="1" applyFill="1" applyBorder="1" applyAlignment="1">
      <alignment horizontal="center" vertical="center"/>
    </xf>
    <xf numFmtId="0" fontId="108" fillId="47" borderId="83" xfId="0" applyFont="1" applyFill="1" applyBorder="1" applyAlignment="1">
      <alignment horizontal="center" vertical="top" wrapText="1"/>
    </xf>
    <xf numFmtId="0" fontId="108" fillId="47" borderId="84" xfId="0" applyFont="1" applyFill="1" applyBorder="1" applyAlignment="1">
      <alignment horizontal="center" vertical="top" wrapText="1"/>
    </xf>
    <xf numFmtId="0" fontId="108" fillId="47" borderId="85" xfId="0" applyFont="1" applyFill="1" applyBorder="1" applyAlignment="1">
      <alignment horizontal="center" vertical="top" wrapText="1"/>
    </xf>
    <xf numFmtId="0" fontId="108" fillId="0" borderId="28" xfId="0" applyFont="1" applyBorder="1" applyAlignment="1">
      <alignment horizontal="center" vertical="top" wrapText="1"/>
    </xf>
    <xf numFmtId="0" fontId="108" fillId="0" borderId="29" xfId="0" applyFont="1" applyBorder="1" applyAlignment="1">
      <alignment horizontal="center" vertical="top" wrapText="1"/>
    </xf>
    <xf numFmtId="0" fontId="108" fillId="0" borderId="30" xfId="0" applyFont="1" applyBorder="1" applyAlignment="1">
      <alignment horizontal="center" vertical="top" wrapText="1"/>
    </xf>
    <xf numFmtId="0" fontId="108" fillId="36" borderId="18" xfId="0" applyFont="1" applyFill="1" applyBorder="1" applyAlignment="1">
      <alignment horizontal="center" vertical="top" wrapText="1"/>
    </xf>
    <xf numFmtId="0" fontId="108" fillId="36" borderId="19" xfId="0" applyFont="1" applyFill="1" applyBorder="1" applyAlignment="1">
      <alignment horizontal="center" vertical="top" wrapText="1"/>
    </xf>
    <xf numFmtId="0" fontId="108" fillId="0" borderId="86" xfId="0" applyFont="1" applyBorder="1" applyAlignment="1">
      <alignment horizontal="center" vertical="top" wrapText="1"/>
    </xf>
    <xf numFmtId="0" fontId="108" fillId="0" borderId="87" xfId="0" applyFont="1" applyBorder="1" applyAlignment="1">
      <alignment horizontal="center" vertical="top" wrapText="1"/>
    </xf>
    <xf numFmtId="0" fontId="108" fillId="0" borderId="88" xfId="0" applyFont="1" applyBorder="1" applyAlignment="1">
      <alignment horizontal="center" vertical="top" wrapText="1"/>
    </xf>
    <xf numFmtId="3" fontId="21" fillId="0" borderId="11" xfId="0" applyNumberFormat="1" applyFont="1" applyBorder="1" applyAlignment="1">
      <alignment horizontal="center" vertical="center" wrapText="1"/>
    </xf>
    <xf numFmtId="0" fontId="108" fillId="36" borderId="26" xfId="0" applyFont="1" applyFill="1" applyBorder="1" applyAlignment="1">
      <alignment horizontal="center" vertical="top" wrapText="1"/>
    </xf>
    <xf numFmtId="0" fontId="108" fillId="36" borderId="27" xfId="0" applyFont="1" applyFill="1" applyBorder="1" applyAlignment="1">
      <alignment horizontal="center" vertical="top" wrapText="1"/>
    </xf>
    <xf numFmtId="0" fontId="108" fillId="0" borderId="23" xfId="0" applyFont="1" applyBorder="1" applyAlignment="1">
      <alignment horizontal="center" vertical="center" wrapText="1"/>
    </xf>
    <xf numFmtId="0" fontId="108" fillId="0" borderId="24" xfId="0" applyFont="1" applyBorder="1" applyAlignment="1">
      <alignment horizontal="center" vertical="center" wrapText="1"/>
    </xf>
    <xf numFmtId="0" fontId="108" fillId="0" borderId="25" xfId="0" applyFont="1" applyBorder="1" applyAlignment="1">
      <alignment horizontal="center" vertical="center" wrapText="1"/>
    </xf>
    <xf numFmtId="0" fontId="108" fillId="0" borderId="89" xfId="0" applyFont="1" applyBorder="1" applyAlignment="1">
      <alignment horizontal="center" vertical="top" wrapText="1"/>
    </xf>
    <xf numFmtId="0" fontId="108" fillId="0" borderId="90" xfId="0" applyFont="1" applyBorder="1" applyAlignment="1">
      <alignment horizontal="center" vertical="top" wrapText="1"/>
    </xf>
    <xf numFmtId="0" fontId="108" fillId="0" borderId="91" xfId="0" applyFont="1" applyBorder="1" applyAlignment="1">
      <alignment horizontal="center" vertical="top" wrapText="1"/>
    </xf>
    <xf numFmtId="0" fontId="108" fillId="36" borderId="13" xfId="0" applyFont="1" applyFill="1" applyBorder="1" applyAlignment="1">
      <alignment horizontal="center" vertical="top" wrapText="1"/>
    </xf>
    <xf numFmtId="0" fontId="108" fillId="36" borderId="20" xfId="0" applyFont="1" applyFill="1" applyBorder="1" applyAlignment="1">
      <alignment horizontal="center" vertical="top" wrapText="1"/>
    </xf>
    <xf numFmtId="0" fontId="109" fillId="0" borderId="92" xfId="0" applyFont="1" applyBorder="1" applyAlignment="1">
      <alignment horizontal="left" vertical="center" wrapText="1"/>
    </xf>
    <xf numFmtId="0" fontId="109" fillId="0" borderId="50" xfId="0" applyFont="1" applyBorder="1" applyAlignment="1">
      <alignment horizontal="left" vertical="center" wrapText="1"/>
    </xf>
    <xf numFmtId="0" fontId="109" fillId="0" borderId="58" xfId="0" applyFont="1" applyBorder="1" applyAlignment="1">
      <alignment horizontal="left" vertical="center" wrapText="1"/>
    </xf>
    <xf numFmtId="0" fontId="108" fillId="48" borderId="93" xfId="0" applyFont="1" applyFill="1" applyBorder="1" applyAlignment="1">
      <alignment horizontal="center" vertical="top" wrapText="1"/>
    </xf>
    <xf numFmtId="0" fontId="108" fillId="48" borderId="94" xfId="0" applyFont="1" applyFill="1" applyBorder="1" applyAlignment="1">
      <alignment horizontal="center" vertical="top" wrapText="1"/>
    </xf>
    <xf numFmtId="0" fontId="108" fillId="48" borderId="95" xfId="0" applyFont="1" applyFill="1" applyBorder="1" applyAlignment="1">
      <alignment horizontal="center" vertical="top" wrapText="1"/>
    </xf>
    <xf numFmtId="0" fontId="108" fillId="0" borderId="96" xfId="0" applyFont="1" applyBorder="1" applyAlignment="1">
      <alignment horizontal="center" vertical="top" wrapText="1"/>
    </xf>
    <xf numFmtId="0" fontId="108" fillId="0" borderId="97" xfId="0" applyFont="1" applyBorder="1" applyAlignment="1">
      <alignment horizontal="center" vertical="top" wrapText="1"/>
    </xf>
    <xf numFmtId="0" fontId="108" fillId="0" borderId="98" xfId="0" applyFont="1" applyBorder="1" applyAlignment="1">
      <alignment horizontal="center" vertical="top" wrapText="1"/>
    </xf>
    <xf numFmtId="0" fontId="15" fillId="38" borderId="34" xfId="0" applyFont="1" applyFill="1" applyBorder="1" applyAlignment="1">
      <alignment horizontal="center" vertical="top" wrapText="1"/>
    </xf>
    <xf numFmtId="0" fontId="15" fillId="38" borderId="43" xfId="0" applyFont="1" applyFill="1" applyBorder="1" applyAlignment="1">
      <alignment horizontal="center" vertical="top" wrapText="1"/>
    </xf>
    <xf numFmtId="0" fontId="15" fillId="38" borderId="35" xfId="0" applyFont="1" applyFill="1" applyBorder="1" applyAlignment="1">
      <alignment horizontal="center" vertical="top" wrapText="1"/>
    </xf>
    <xf numFmtId="0" fontId="15" fillId="38" borderId="44" xfId="0" applyFont="1" applyFill="1" applyBorder="1" applyAlignment="1">
      <alignment horizontal="center" vertical="top" wrapText="1"/>
    </xf>
    <xf numFmtId="0" fontId="16" fillId="37" borderId="99" xfId="0" applyFont="1" applyFill="1" applyBorder="1" applyAlignment="1">
      <alignment horizontal="center" vertical="center" textRotation="90" wrapText="1"/>
    </xf>
    <xf numFmtId="0" fontId="16" fillId="37" borderId="73" xfId="0" applyFont="1" applyFill="1" applyBorder="1" applyAlignment="1">
      <alignment horizontal="center" vertical="center" textRotation="90" wrapText="1"/>
    </xf>
    <xf numFmtId="0" fontId="16" fillId="37" borderId="35" xfId="0" applyFont="1" applyFill="1" applyBorder="1" applyAlignment="1">
      <alignment horizontal="center" vertical="center" wrapText="1"/>
    </xf>
    <xf numFmtId="0" fontId="16" fillId="37" borderId="44" xfId="0" applyFont="1" applyFill="1" applyBorder="1" applyAlignment="1">
      <alignment horizontal="center" vertical="center" wrapText="1"/>
    </xf>
    <xf numFmtId="0" fontId="16" fillId="37" borderId="33" xfId="0" applyFont="1" applyFill="1" applyBorder="1" applyAlignment="1">
      <alignment horizontal="center" vertical="center" wrapText="1"/>
    </xf>
    <xf numFmtId="0" fontId="16" fillId="37" borderId="39" xfId="0" applyFont="1" applyFill="1" applyBorder="1" applyAlignment="1">
      <alignment horizontal="center" vertical="center" wrapText="1"/>
    </xf>
    <xf numFmtId="0" fontId="110" fillId="0" borderId="100" xfId="0" applyFont="1" applyBorder="1" applyAlignment="1">
      <alignment horizontal="center" vertical="center"/>
    </xf>
    <xf numFmtId="0" fontId="16" fillId="49" borderId="101" xfId="0" applyFont="1" applyFill="1" applyBorder="1" applyAlignment="1">
      <alignment horizontal="center" vertical="top" wrapText="1"/>
    </xf>
    <xf numFmtId="0" fontId="16" fillId="49" borderId="102" xfId="0" applyFont="1" applyFill="1" applyBorder="1" applyAlignment="1">
      <alignment horizontal="center" vertical="top" wrapText="1"/>
    </xf>
    <xf numFmtId="0" fontId="19" fillId="46" borderId="93" xfId="0" applyFont="1" applyFill="1" applyBorder="1" applyAlignment="1">
      <alignment horizontal="center" vertical="top" wrapText="1"/>
    </xf>
    <xf numFmtId="0" fontId="19" fillId="46" borderId="94" xfId="0" applyFont="1" applyFill="1" applyBorder="1" applyAlignment="1">
      <alignment horizontal="center" vertical="top" wrapText="1"/>
    </xf>
    <xf numFmtId="0" fontId="19" fillId="46" borderId="95" xfId="0" applyFont="1" applyFill="1" applyBorder="1" applyAlignment="1">
      <alignment horizontal="center" vertical="top" wrapText="1"/>
    </xf>
    <xf numFmtId="0" fontId="16" fillId="49" borderId="101" xfId="0" applyFont="1" applyFill="1" applyBorder="1" applyAlignment="1">
      <alignment horizontal="center" vertical="center" wrapText="1"/>
    </xf>
    <xf numFmtId="0" fontId="16" fillId="49" borderId="102" xfId="0" applyFont="1" applyFill="1" applyBorder="1" applyAlignment="1">
      <alignment horizontal="center" vertical="center" wrapText="1"/>
    </xf>
    <xf numFmtId="0" fontId="16" fillId="49" borderId="69" xfId="0" applyFont="1" applyFill="1" applyBorder="1" applyAlignment="1">
      <alignment horizontal="center" vertical="center" wrapText="1"/>
    </xf>
    <xf numFmtId="0" fontId="19" fillId="46" borderId="81" xfId="0" applyFont="1" applyFill="1" applyBorder="1" applyAlignment="1">
      <alignment horizontal="center" vertical="center"/>
    </xf>
    <xf numFmtId="0" fontId="19" fillId="46" borderId="61" xfId="0" applyFont="1" applyFill="1" applyBorder="1" applyAlignment="1">
      <alignment horizontal="center" vertical="center"/>
    </xf>
    <xf numFmtId="0" fontId="19" fillId="46" borderId="64" xfId="0" applyFont="1" applyFill="1" applyBorder="1" applyAlignment="1">
      <alignment horizontal="center" vertical="center"/>
    </xf>
    <xf numFmtId="0" fontId="19" fillId="46" borderId="35" xfId="0" applyFont="1" applyFill="1" applyBorder="1" applyAlignment="1">
      <alignment horizontal="center" vertical="center"/>
    </xf>
    <xf numFmtId="0" fontId="19" fillId="46" borderId="33" xfId="0" applyFont="1" applyFill="1" applyBorder="1" applyAlignment="1">
      <alignment horizontal="center" vertical="center"/>
    </xf>
    <xf numFmtId="0" fontId="19" fillId="46" borderId="36" xfId="0" applyFont="1" applyFill="1" applyBorder="1" applyAlignment="1">
      <alignment horizontal="center" vertical="center"/>
    </xf>
    <xf numFmtId="0" fontId="19" fillId="46" borderId="93" xfId="0" applyFont="1" applyFill="1" applyBorder="1" applyAlignment="1">
      <alignment horizontal="center" vertical="center" wrapText="1"/>
    </xf>
    <xf numFmtId="0" fontId="19" fillId="46" borderId="95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15" fillId="38" borderId="103" xfId="0" applyFont="1" applyFill="1" applyBorder="1" applyAlignment="1">
      <alignment horizontal="center" vertical="center" wrapText="1"/>
    </xf>
    <xf numFmtId="0" fontId="15" fillId="38" borderId="77" xfId="0" applyFont="1" applyFill="1" applyBorder="1" applyAlignment="1">
      <alignment horizontal="center" vertical="center" wrapText="1"/>
    </xf>
    <xf numFmtId="0" fontId="111" fillId="0" borderId="68" xfId="0" applyFont="1" applyBorder="1" applyAlignment="1">
      <alignment horizontal="center" vertical="center" wrapText="1"/>
    </xf>
    <xf numFmtId="0" fontId="111" fillId="0" borderId="67" xfId="0" applyFont="1" applyBorder="1" applyAlignment="1">
      <alignment horizontal="center" vertical="center" wrapText="1"/>
    </xf>
    <xf numFmtId="0" fontId="111" fillId="0" borderId="104" xfId="0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/>
    </xf>
    <xf numFmtId="0" fontId="16" fillId="38" borderId="34" xfId="0" applyFont="1" applyFill="1" applyBorder="1" applyAlignment="1">
      <alignment horizontal="center" vertical="center" wrapText="1"/>
    </xf>
    <xf numFmtId="0" fontId="16" fillId="38" borderId="40" xfId="0" applyFont="1" applyFill="1" applyBorder="1" applyAlignment="1">
      <alignment horizontal="center" vertical="center" wrapText="1"/>
    </xf>
    <xf numFmtId="0" fontId="19" fillId="46" borderId="63" xfId="0" applyFont="1" applyFill="1" applyBorder="1" applyAlignment="1">
      <alignment horizontal="center" vertical="center" wrapText="1"/>
    </xf>
    <xf numFmtId="0" fontId="19" fillId="46" borderId="51" xfId="0" applyFont="1" applyFill="1" applyBorder="1" applyAlignment="1">
      <alignment horizontal="center" vertical="center" wrapText="1"/>
    </xf>
    <xf numFmtId="0" fontId="19" fillId="46" borderId="105" xfId="0" applyFont="1" applyFill="1" applyBorder="1" applyAlignment="1">
      <alignment horizontal="center" vertical="center" wrapText="1"/>
    </xf>
    <xf numFmtId="0" fontId="15" fillId="38" borderId="103" xfId="0" applyFont="1" applyFill="1" applyBorder="1" applyAlignment="1">
      <alignment horizontal="center" vertical="top" wrapText="1"/>
    </xf>
    <xf numFmtId="0" fontId="15" fillId="38" borderId="77" xfId="0" applyFont="1" applyFill="1" applyBorder="1" applyAlignment="1">
      <alignment horizontal="center" vertical="top" wrapText="1"/>
    </xf>
    <xf numFmtId="0" fontId="15" fillId="38" borderId="32" xfId="0" applyFont="1" applyFill="1" applyBorder="1" applyAlignment="1">
      <alignment horizontal="center" vertical="top" wrapText="1"/>
    </xf>
    <xf numFmtId="0" fontId="15" fillId="38" borderId="41" xfId="0" applyFont="1" applyFill="1" applyBorder="1" applyAlignment="1">
      <alignment horizontal="center" vertical="top" wrapText="1"/>
    </xf>
    <xf numFmtId="0" fontId="108" fillId="47" borderId="93" xfId="0" applyFont="1" applyFill="1" applyBorder="1" applyAlignment="1">
      <alignment horizontal="center" vertical="top" wrapText="1"/>
    </xf>
    <xf numFmtId="0" fontId="108" fillId="47" borderId="94" xfId="0" applyFont="1" applyFill="1" applyBorder="1" applyAlignment="1">
      <alignment horizontal="center" vertical="top" wrapText="1"/>
    </xf>
    <xf numFmtId="0" fontId="108" fillId="47" borderId="95" xfId="0" applyFont="1" applyFill="1" applyBorder="1" applyAlignment="1">
      <alignment horizontal="center" vertical="top" wrapText="1"/>
    </xf>
    <xf numFmtId="0" fontId="108" fillId="0" borderId="106" xfId="0" applyFont="1" applyBorder="1" applyAlignment="1">
      <alignment horizontal="center" vertical="top" wrapText="1"/>
    </xf>
    <xf numFmtId="0" fontId="108" fillId="0" borderId="0" xfId="0" applyFont="1" applyBorder="1" applyAlignment="1">
      <alignment horizontal="center" vertical="top" wrapText="1"/>
    </xf>
    <xf numFmtId="0" fontId="108" fillId="0" borderId="65" xfId="0" applyFont="1" applyBorder="1" applyAlignment="1">
      <alignment horizontal="center" vertical="top" wrapText="1"/>
    </xf>
    <xf numFmtId="0" fontId="16" fillId="38" borderId="107" xfId="0" applyFont="1" applyFill="1" applyBorder="1" applyAlignment="1">
      <alignment horizontal="center" vertical="top" wrapText="1"/>
    </xf>
    <xf numFmtId="0" fontId="16" fillId="38" borderId="79" xfId="0" applyFont="1" applyFill="1" applyBorder="1" applyAlignment="1">
      <alignment horizontal="center" vertical="top" wrapText="1"/>
    </xf>
    <xf numFmtId="0" fontId="109" fillId="47" borderId="93" xfId="0" applyFont="1" applyFill="1" applyBorder="1" applyAlignment="1">
      <alignment horizontal="center" vertical="top" wrapText="1"/>
    </xf>
    <xf numFmtId="0" fontId="109" fillId="47" borderId="108" xfId="0" applyFont="1" applyFill="1" applyBorder="1" applyAlignment="1">
      <alignment horizontal="center" vertical="top" wrapText="1"/>
    </xf>
    <xf numFmtId="0" fontId="21" fillId="0" borderId="80" xfId="0" applyFont="1" applyBorder="1" applyAlignment="1">
      <alignment horizontal="center" vertical="top" wrapText="1"/>
    </xf>
    <xf numFmtId="0" fontId="13" fillId="0" borderId="4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2" fillId="0" borderId="43" xfId="0" applyFont="1" applyBorder="1" applyAlignment="1">
      <alignment horizontal="center" vertical="center"/>
    </xf>
    <xf numFmtId="0" fontId="102" fillId="0" borderId="70" xfId="0" applyFont="1" applyBorder="1" applyAlignment="1">
      <alignment horizontal="center" vertical="center"/>
    </xf>
    <xf numFmtId="3" fontId="13" fillId="0" borderId="42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02" fillId="0" borderId="42" xfId="0" applyNumberFormat="1" applyFont="1" applyBorder="1" applyAlignment="1">
      <alignment horizontal="center" vertical="center"/>
    </xf>
    <xf numFmtId="3" fontId="102" fillId="0" borderId="11" xfId="0" applyNumberFormat="1" applyFont="1" applyBorder="1" applyAlignment="1">
      <alignment horizontal="center" vertical="center"/>
    </xf>
    <xf numFmtId="0" fontId="102" fillId="0" borderId="42" xfId="0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35" borderId="42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04" fillId="0" borderId="0" xfId="0" applyFont="1" applyAlignment="1">
      <alignment horizontal="center" vertical="center" wrapText="1"/>
    </xf>
    <xf numFmtId="0" fontId="104" fillId="0" borderId="109" xfId="0" applyFont="1" applyBorder="1" applyAlignment="1">
      <alignment horizontal="center" vertical="center" wrapText="1"/>
    </xf>
    <xf numFmtId="0" fontId="104" fillId="0" borderId="68" xfId="0" applyFont="1" applyBorder="1" applyAlignment="1">
      <alignment horizontal="center" vertical="center" wrapText="1"/>
    </xf>
    <xf numFmtId="0" fontId="104" fillId="0" borderId="46" xfId="0" applyFont="1" applyBorder="1" applyAlignment="1">
      <alignment horizontal="center" vertical="center" wrapText="1"/>
    </xf>
    <xf numFmtId="0" fontId="104" fillId="0" borderId="110" xfId="0" applyFont="1" applyBorder="1" applyAlignment="1">
      <alignment horizontal="center" vertical="center" wrapText="1"/>
    </xf>
    <xf numFmtId="0" fontId="104" fillId="0" borderId="67" xfId="0" applyFont="1" applyBorder="1" applyAlignment="1">
      <alignment horizontal="center" vertical="center" wrapText="1"/>
    </xf>
    <xf numFmtId="0" fontId="105" fillId="0" borderId="86" xfId="0" applyFont="1" applyBorder="1" applyAlignment="1">
      <alignment horizontal="center" vertical="center" wrapText="1"/>
    </xf>
    <xf numFmtId="0" fontId="105" fillId="0" borderId="87" xfId="0" applyFont="1" applyBorder="1" applyAlignment="1">
      <alignment horizontal="center" vertical="center" wrapText="1"/>
    </xf>
    <xf numFmtId="0" fontId="105" fillId="0" borderId="88" xfId="0" applyFont="1" applyBorder="1" applyAlignment="1">
      <alignment horizontal="center" vertical="center" wrapText="1"/>
    </xf>
    <xf numFmtId="0" fontId="105" fillId="48" borderId="93" xfId="0" applyFont="1" applyFill="1" applyBorder="1" applyAlignment="1">
      <alignment horizontal="center" vertical="center" wrapText="1"/>
    </xf>
    <xf numFmtId="0" fontId="105" fillId="48" borderId="94" xfId="0" applyFont="1" applyFill="1" applyBorder="1" applyAlignment="1">
      <alignment horizontal="center" vertical="center" wrapText="1"/>
    </xf>
    <xf numFmtId="0" fontId="105" fillId="48" borderId="95" xfId="0" applyFont="1" applyFill="1" applyBorder="1" applyAlignment="1">
      <alignment horizontal="center" vertical="center" wrapText="1"/>
    </xf>
    <xf numFmtId="0" fontId="105" fillId="0" borderId="96" xfId="0" applyFont="1" applyBorder="1" applyAlignment="1">
      <alignment horizontal="center" vertical="center" wrapText="1"/>
    </xf>
    <xf numFmtId="0" fontId="105" fillId="0" borderId="97" xfId="0" applyFont="1" applyBorder="1" applyAlignment="1">
      <alignment horizontal="center" vertical="center" wrapText="1"/>
    </xf>
    <xf numFmtId="0" fontId="105" fillId="0" borderId="98" xfId="0" applyFont="1" applyBorder="1" applyAlignment="1">
      <alignment horizontal="center" vertical="center" wrapText="1"/>
    </xf>
    <xf numFmtId="0" fontId="105" fillId="0" borderId="89" xfId="0" applyFont="1" applyBorder="1" applyAlignment="1">
      <alignment horizontal="center" vertical="center" wrapText="1"/>
    </xf>
    <xf numFmtId="0" fontId="105" fillId="0" borderId="90" xfId="0" applyFont="1" applyBorder="1" applyAlignment="1">
      <alignment horizontal="center" vertical="center" wrapText="1"/>
    </xf>
    <xf numFmtId="0" fontId="105" fillId="0" borderId="91" xfId="0" applyFont="1" applyBorder="1" applyAlignment="1">
      <alignment horizontal="center" vertical="center" wrapText="1"/>
    </xf>
    <xf numFmtId="0" fontId="104" fillId="0" borderId="94" xfId="0" applyFont="1" applyBorder="1" applyAlignment="1">
      <alignment horizontal="center" vertical="center" wrapText="1"/>
    </xf>
    <xf numFmtId="0" fontId="104" fillId="0" borderId="59" xfId="0" applyFont="1" applyBorder="1" applyAlignment="1">
      <alignment horizontal="center" vertical="center" wrapText="1"/>
    </xf>
    <xf numFmtId="0" fontId="104" fillId="47" borderId="93" xfId="0" applyFont="1" applyFill="1" applyBorder="1" applyAlignment="1">
      <alignment horizontal="center" vertical="center" wrapText="1"/>
    </xf>
    <xf numFmtId="0" fontId="104" fillId="47" borderId="108" xfId="0" applyFont="1" applyFill="1" applyBorder="1" applyAlignment="1">
      <alignment horizontal="center" vertical="center" wrapText="1"/>
    </xf>
    <xf numFmtId="0" fontId="104" fillId="47" borderId="18" xfId="0" applyFont="1" applyFill="1" applyBorder="1" applyAlignment="1">
      <alignment horizontal="center" vertical="center" wrapText="1"/>
    </xf>
    <xf numFmtId="0" fontId="104" fillId="47" borderId="19" xfId="0" applyFont="1" applyFill="1" applyBorder="1" applyAlignment="1">
      <alignment horizontal="center" vertical="center" wrapText="1"/>
    </xf>
    <xf numFmtId="0" fontId="115" fillId="0" borderId="68" xfId="0" applyFont="1" applyBorder="1" applyAlignment="1">
      <alignment horizontal="center" wrapText="1"/>
    </xf>
    <xf numFmtId="0" fontId="115" fillId="0" borderId="67" xfId="0" applyFont="1" applyBorder="1" applyAlignment="1">
      <alignment horizontal="center" wrapText="1"/>
    </xf>
    <xf numFmtId="0" fontId="115" fillId="0" borderId="104" xfId="0" applyFont="1" applyBorder="1" applyAlignment="1">
      <alignment horizont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3" fillId="0" borderId="42" xfId="42" applyNumberFormat="1" applyFont="1" applyBorder="1" applyAlignment="1">
      <alignment horizontal="center" vertical="center"/>
    </xf>
    <xf numFmtId="0" fontId="13" fillId="0" borderId="11" xfId="42" applyNumberFormat="1" applyFont="1" applyBorder="1" applyAlignment="1">
      <alignment horizontal="center" vertical="center"/>
    </xf>
    <xf numFmtId="0" fontId="105" fillId="42" borderId="37" xfId="0" applyFont="1" applyFill="1" applyBorder="1" applyAlignment="1">
      <alignment horizontal="center" vertical="center" wrapText="1"/>
    </xf>
    <xf numFmtId="0" fontId="105" fillId="42" borderId="11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3" fillId="0" borderId="4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13" fillId="0" borderId="42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0" fontId="10" fillId="42" borderId="103" xfId="0" applyFont="1" applyFill="1" applyBorder="1" applyAlignment="1">
      <alignment horizontal="center" vertical="center" wrapText="1"/>
    </xf>
    <xf numFmtId="0" fontId="10" fillId="42" borderId="111" xfId="0" applyFont="1" applyFill="1" applyBorder="1" applyAlignment="1">
      <alignment horizontal="center" vertical="center" wrapText="1"/>
    </xf>
    <xf numFmtId="0" fontId="105" fillId="42" borderId="103" xfId="0" applyFont="1" applyFill="1" applyBorder="1" applyAlignment="1">
      <alignment horizontal="center" vertical="center" textRotation="90" wrapText="1"/>
    </xf>
    <xf numFmtId="0" fontId="105" fillId="42" borderId="48" xfId="0" applyFont="1" applyFill="1" applyBorder="1" applyAlignment="1">
      <alignment horizontal="center" vertical="center" textRotation="90" wrapText="1"/>
    </xf>
    <xf numFmtId="0" fontId="117" fillId="50" borderId="112" xfId="0" applyFont="1" applyFill="1" applyBorder="1" applyAlignment="1">
      <alignment horizontal="center" vertical="center"/>
    </xf>
    <xf numFmtId="0" fontId="117" fillId="50" borderId="113" xfId="0" applyFont="1" applyFill="1" applyBorder="1" applyAlignment="1">
      <alignment horizontal="center" vertical="center"/>
    </xf>
    <xf numFmtId="0" fontId="117" fillId="50" borderId="114" xfId="0" applyFont="1" applyFill="1" applyBorder="1" applyAlignment="1">
      <alignment horizontal="center" vertical="center"/>
    </xf>
    <xf numFmtId="0" fontId="117" fillId="50" borderId="99" xfId="0" applyFont="1" applyFill="1" applyBorder="1" applyAlignment="1">
      <alignment horizontal="center" vertical="center"/>
    </xf>
    <xf numFmtId="0" fontId="117" fillId="50" borderId="115" xfId="0" applyFont="1" applyFill="1" applyBorder="1" applyAlignment="1">
      <alignment horizontal="center" vertical="center"/>
    </xf>
    <xf numFmtId="0" fontId="117" fillId="50" borderId="81" xfId="0" applyFont="1" applyFill="1" applyBorder="1" applyAlignment="1">
      <alignment horizontal="center" vertical="center"/>
    </xf>
    <xf numFmtId="0" fontId="117" fillId="50" borderId="61" xfId="0" applyFont="1" applyFill="1" applyBorder="1" applyAlignment="1">
      <alignment horizontal="center" vertical="center"/>
    </xf>
    <xf numFmtId="0" fontId="117" fillId="50" borderId="116" xfId="0" applyFont="1" applyFill="1" applyBorder="1" applyAlignment="1">
      <alignment horizontal="center" vertical="center"/>
    </xf>
    <xf numFmtId="0" fontId="117" fillId="50" borderId="117" xfId="0" applyFont="1" applyFill="1" applyBorder="1" applyAlignment="1">
      <alignment horizontal="center" vertical="center" wrapText="1"/>
    </xf>
    <xf numFmtId="0" fontId="117" fillId="50" borderId="116" xfId="0" applyFont="1" applyFill="1" applyBorder="1" applyAlignment="1">
      <alignment horizontal="center" vertical="center" wrapText="1"/>
    </xf>
    <xf numFmtId="0" fontId="105" fillId="42" borderId="107" xfId="0" applyFont="1" applyFill="1" applyBorder="1" applyAlignment="1">
      <alignment horizontal="center" vertical="center" wrapText="1"/>
    </xf>
    <xf numFmtId="0" fontId="105" fillId="42" borderId="70" xfId="0" applyFont="1" applyFill="1" applyBorder="1" applyAlignment="1">
      <alignment horizontal="center" vertical="center" wrapText="1"/>
    </xf>
    <xf numFmtId="0" fontId="117" fillId="50" borderId="81" xfId="0" applyFont="1" applyFill="1" applyBorder="1" applyAlignment="1">
      <alignment horizontal="center" vertical="center" wrapText="1"/>
    </xf>
    <xf numFmtId="0" fontId="117" fillId="50" borderId="61" xfId="0" applyFont="1" applyFill="1" applyBorder="1" applyAlignment="1">
      <alignment horizontal="center" vertical="center" wrapText="1"/>
    </xf>
    <xf numFmtId="0" fontId="117" fillId="50" borderId="64" xfId="0" applyFont="1" applyFill="1" applyBorder="1" applyAlignment="1">
      <alignment horizontal="center" vertical="center" wrapText="1"/>
    </xf>
    <xf numFmtId="0" fontId="105" fillId="51" borderId="101" xfId="0" applyFont="1" applyFill="1" applyBorder="1" applyAlignment="1">
      <alignment horizontal="center" vertical="center" wrapText="1"/>
    </xf>
    <xf numFmtId="0" fontId="105" fillId="51" borderId="102" xfId="0" applyFont="1" applyFill="1" applyBorder="1" applyAlignment="1">
      <alignment horizontal="center" vertical="center" wrapText="1"/>
    </xf>
    <xf numFmtId="0" fontId="105" fillId="51" borderId="118" xfId="0" applyFont="1" applyFill="1" applyBorder="1" applyAlignment="1">
      <alignment horizontal="center" vertical="center" wrapText="1"/>
    </xf>
    <xf numFmtId="0" fontId="10" fillId="42" borderId="107" xfId="0" applyFont="1" applyFill="1" applyBorder="1" applyAlignment="1">
      <alignment horizontal="center" vertical="center" wrapText="1"/>
    </xf>
    <xf numFmtId="0" fontId="10" fillId="42" borderId="119" xfId="0" applyFont="1" applyFill="1" applyBorder="1" applyAlignment="1">
      <alignment horizontal="center" vertical="center" wrapText="1"/>
    </xf>
    <xf numFmtId="0" fontId="104" fillId="0" borderId="0" xfId="0" applyFont="1" applyAlignment="1">
      <alignment horizontal="left" vertical="center"/>
    </xf>
    <xf numFmtId="0" fontId="105" fillId="0" borderId="23" xfId="0" applyFont="1" applyBorder="1" applyAlignment="1">
      <alignment horizontal="center" vertical="center" wrapText="1"/>
    </xf>
    <xf numFmtId="0" fontId="105" fillId="0" borderId="24" xfId="0" applyFont="1" applyBorder="1" applyAlignment="1">
      <alignment horizontal="center" vertical="center" wrapText="1"/>
    </xf>
    <xf numFmtId="0" fontId="105" fillId="0" borderId="25" xfId="0" applyFont="1" applyBorder="1" applyAlignment="1">
      <alignment horizontal="center" vertical="center" wrapText="1"/>
    </xf>
    <xf numFmtId="0" fontId="105" fillId="0" borderId="68" xfId="0" applyFont="1" applyBorder="1" applyAlignment="1">
      <alignment horizontal="center" vertical="center"/>
    </xf>
    <xf numFmtId="0" fontId="105" fillId="0" borderId="46" xfId="0" applyFont="1" applyBorder="1" applyAlignment="1">
      <alignment horizontal="center" vertical="center"/>
    </xf>
    <xf numFmtId="0" fontId="105" fillId="0" borderId="28" xfId="0" applyFont="1" applyBorder="1" applyAlignment="1">
      <alignment horizontal="center" vertical="center" wrapText="1"/>
    </xf>
    <xf numFmtId="0" fontId="105" fillId="0" borderId="29" xfId="0" applyFont="1" applyBorder="1" applyAlignment="1">
      <alignment horizontal="center" vertical="center" wrapText="1"/>
    </xf>
    <xf numFmtId="0" fontId="105" fillId="0" borderId="30" xfId="0" applyFont="1" applyBorder="1" applyAlignment="1">
      <alignment horizontal="center" vertical="center" wrapText="1"/>
    </xf>
    <xf numFmtId="0" fontId="105" fillId="47" borderId="93" xfId="0" applyFont="1" applyFill="1" applyBorder="1" applyAlignment="1">
      <alignment horizontal="center" vertical="center" wrapText="1"/>
    </xf>
    <xf numFmtId="0" fontId="105" fillId="47" borderId="94" xfId="0" applyFont="1" applyFill="1" applyBorder="1" applyAlignment="1">
      <alignment horizontal="center" vertical="center" wrapText="1"/>
    </xf>
    <xf numFmtId="0" fontId="105" fillId="47" borderId="95" xfId="0" applyFont="1" applyFill="1" applyBorder="1" applyAlignment="1">
      <alignment horizontal="center" vertical="center" wrapText="1"/>
    </xf>
    <xf numFmtId="0" fontId="105" fillId="36" borderId="26" xfId="0" applyFont="1" applyFill="1" applyBorder="1" applyAlignment="1">
      <alignment horizontal="center" vertical="center" wrapText="1"/>
    </xf>
    <xf numFmtId="0" fontId="105" fillId="36" borderId="27" xfId="0" applyFont="1" applyFill="1" applyBorder="1" applyAlignment="1">
      <alignment horizontal="center" vertical="center" wrapText="1"/>
    </xf>
    <xf numFmtId="0" fontId="105" fillId="47" borderId="83" xfId="0" applyFont="1" applyFill="1" applyBorder="1" applyAlignment="1">
      <alignment horizontal="center" vertical="center" wrapText="1"/>
    </xf>
    <xf numFmtId="0" fontId="105" fillId="47" borderId="84" xfId="0" applyFont="1" applyFill="1" applyBorder="1" applyAlignment="1">
      <alignment horizontal="center" vertical="center" wrapText="1"/>
    </xf>
    <xf numFmtId="0" fontId="105" fillId="47" borderId="8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/>
    </xf>
    <xf numFmtId="0" fontId="0" fillId="0" borderId="42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42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3" fontId="12" fillId="0" borderId="42" xfId="0" applyNumberFormat="1" applyFont="1" applyBorder="1" applyAlignment="1">
      <alignment horizontal="center" vertical="top"/>
    </xf>
    <xf numFmtId="3" fontId="12" fillId="0" borderId="11" xfId="0" applyNumberFormat="1" applyFont="1" applyBorder="1" applyAlignment="1">
      <alignment horizontal="center" vertical="top"/>
    </xf>
    <xf numFmtId="3" fontId="13" fillId="0" borderId="10" xfId="0" applyNumberFormat="1" applyFont="1" applyBorder="1" applyAlignment="1" quotePrefix="1">
      <alignment horizontal="center" vertical="top"/>
    </xf>
    <xf numFmtId="3" fontId="13" fillId="0" borderId="10" xfId="0" applyNumberFormat="1" applyFont="1" applyBorder="1" applyAlignment="1">
      <alignment horizontal="center" vertical="top"/>
    </xf>
    <xf numFmtId="172" fontId="12" fillId="0" borderId="10" xfId="43" applyFont="1" applyFill="1" applyBorder="1" applyAlignment="1">
      <alignment horizontal="right" vertical="top" wrapText="1"/>
    </xf>
    <xf numFmtId="0" fontId="101" fillId="0" borderId="120" xfId="0" applyFont="1" applyBorder="1" applyAlignment="1">
      <alignment horizontal="center" vertical="center" wrapText="1"/>
    </xf>
    <xf numFmtId="0" fontId="101" fillId="0" borderId="47" xfId="0" applyFont="1" applyBorder="1" applyAlignment="1">
      <alignment horizontal="center" vertical="center" wrapText="1"/>
    </xf>
    <xf numFmtId="3" fontId="111" fillId="0" borderId="44" xfId="0" applyNumberFormat="1" applyFont="1" applyBorder="1" applyAlignment="1">
      <alignment horizontal="center" vertical="center" wrapText="1"/>
    </xf>
    <xf numFmtId="3" fontId="111" fillId="0" borderId="48" xfId="0" applyNumberFormat="1" applyFont="1" applyBorder="1" applyAlignment="1">
      <alignment horizontal="center" vertical="center" wrapText="1"/>
    </xf>
    <xf numFmtId="3" fontId="102" fillId="0" borderId="42" xfId="0" applyNumberFormat="1" applyFont="1" applyBorder="1" applyAlignment="1">
      <alignment horizontal="center" vertical="top"/>
    </xf>
    <xf numFmtId="3" fontId="102" fillId="0" borderId="11" xfId="0" applyNumberFormat="1" applyFont="1" applyBorder="1" applyAlignment="1">
      <alignment horizontal="center" vertical="top"/>
    </xf>
    <xf numFmtId="0" fontId="102" fillId="0" borderId="42" xfId="0" applyFont="1" applyBorder="1" applyAlignment="1">
      <alignment horizontal="center" vertical="top"/>
    </xf>
    <xf numFmtId="0" fontId="102" fillId="0" borderId="11" xfId="0" applyFont="1" applyBorder="1" applyAlignment="1">
      <alignment horizontal="center" vertical="top"/>
    </xf>
    <xf numFmtId="0" fontId="12" fillId="0" borderId="10" xfId="0" applyFont="1" applyBorder="1" applyAlignment="1" quotePrefix="1">
      <alignment horizontal="center" vertical="top"/>
    </xf>
    <xf numFmtId="0" fontId="12" fillId="0" borderId="42" xfId="0" applyFont="1" applyBorder="1" applyAlignment="1" quotePrefix="1">
      <alignment horizontal="center" vertical="top"/>
    </xf>
    <xf numFmtId="0" fontId="12" fillId="0" borderId="11" xfId="0" applyFont="1" applyBorder="1" applyAlignment="1" quotePrefix="1">
      <alignment horizontal="center" vertical="top"/>
    </xf>
    <xf numFmtId="0" fontId="100" fillId="0" borderId="89" xfId="0" applyFont="1" applyBorder="1" applyAlignment="1">
      <alignment horizontal="center" vertical="center" wrapText="1"/>
    </xf>
    <xf numFmtId="0" fontId="100" fillId="0" borderId="90" xfId="0" applyFont="1" applyBorder="1" applyAlignment="1">
      <alignment horizontal="center" vertical="center" wrapText="1"/>
    </xf>
    <xf numFmtId="0" fontId="100" fillId="0" borderId="91" xfId="0" applyFont="1" applyBorder="1" applyAlignment="1">
      <alignment horizontal="center" vertical="center" wrapText="1"/>
    </xf>
    <xf numFmtId="0" fontId="100" fillId="0" borderId="86" xfId="0" applyFont="1" applyBorder="1" applyAlignment="1">
      <alignment horizontal="center" vertical="center" wrapText="1"/>
    </xf>
    <xf numFmtId="0" fontId="100" fillId="0" borderId="87" xfId="0" applyFont="1" applyBorder="1" applyAlignment="1">
      <alignment horizontal="center" vertical="center" wrapText="1"/>
    </xf>
    <xf numFmtId="0" fontId="100" fillId="0" borderId="88" xfId="0" applyFont="1" applyBorder="1" applyAlignment="1">
      <alignment horizontal="center" vertical="center" wrapText="1"/>
    </xf>
    <xf numFmtId="0" fontId="100" fillId="0" borderId="28" xfId="0" applyFont="1" applyBorder="1" applyAlignment="1">
      <alignment horizontal="center" vertical="center" wrapText="1"/>
    </xf>
    <xf numFmtId="0" fontId="100" fillId="0" borderId="29" xfId="0" applyFont="1" applyBorder="1" applyAlignment="1">
      <alignment horizontal="center" vertical="center" wrapText="1"/>
    </xf>
    <xf numFmtId="0" fontId="100" fillId="0" borderId="30" xfId="0" applyFont="1" applyBorder="1" applyAlignment="1">
      <alignment horizontal="center" vertical="center" wrapText="1"/>
    </xf>
    <xf numFmtId="0" fontId="100" fillId="0" borderId="96" xfId="0" applyFont="1" applyBorder="1" applyAlignment="1">
      <alignment horizontal="center" vertical="center" wrapText="1"/>
    </xf>
    <xf numFmtId="0" fontId="100" fillId="0" borderId="97" xfId="0" applyFont="1" applyBorder="1" applyAlignment="1">
      <alignment horizontal="center" vertical="center" wrapText="1"/>
    </xf>
    <xf numFmtId="0" fontId="100" fillId="0" borderId="98" xfId="0" applyFont="1" applyBorder="1" applyAlignment="1">
      <alignment horizontal="center" vertical="center" wrapText="1"/>
    </xf>
    <xf numFmtId="0" fontId="99" fillId="47" borderId="93" xfId="0" applyFont="1" applyFill="1" applyBorder="1" applyAlignment="1">
      <alignment horizontal="center" vertical="center" wrapText="1"/>
    </xf>
    <xf numFmtId="0" fontId="99" fillId="47" borderId="108" xfId="0" applyFont="1" applyFill="1" applyBorder="1" applyAlignment="1">
      <alignment horizontal="center" vertical="center" wrapText="1"/>
    </xf>
    <xf numFmtId="0" fontId="100" fillId="47" borderId="83" xfId="0" applyFont="1" applyFill="1" applyBorder="1" applyAlignment="1">
      <alignment horizontal="center" vertical="center" wrapText="1"/>
    </xf>
    <xf numFmtId="0" fontId="100" fillId="47" borderId="84" xfId="0" applyFont="1" applyFill="1" applyBorder="1" applyAlignment="1">
      <alignment horizontal="center" vertical="center" wrapText="1"/>
    </xf>
    <xf numFmtId="0" fontId="100" fillId="47" borderId="85" xfId="0" applyFont="1" applyFill="1" applyBorder="1" applyAlignment="1">
      <alignment horizontal="center" vertical="center" wrapText="1"/>
    </xf>
    <xf numFmtId="0" fontId="100" fillId="48" borderId="93" xfId="0" applyFont="1" applyFill="1" applyBorder="1" applyAlignment="1">
      <alignment horizontal="center" vertical="center" wrapText="1"/>
    </xf>
    <xf numFmtId="0" fontId="100" fillId="48" borderId="94" xfId="0" applyFont="1" applyFill="1" applyBorder="1" applyAlignment="1">
      <alignment horizontal="center" vertical="center" wrapText="1"/>
    </xf>
    <xf numFmtId="0" fontId="100" fillId="48" borderId="95" xfId="0" applyFont="1" applyFill="1" applyBorder="1" applyAlignment="1">
      <alignment horizontal="center" vertical="center" wrapText="1"/>
    </xf>
    <xf numFmtId="0" fontId="99" fillId="0" borderId="121" xfId="0" applyFont="1" applyBorder="1" applyAlignment="1">
      <alignment horizontal="center" vertical="center" wrapText="1"/>
    </xf>
    <xf numFmtId="0" fontId="99" fillId="0" borderId="122" xfId="0" applyFont="1" applyBorder="1" applyAlignment="1">
      <alignment horizontal="center" vertical="center" wrapText="1"/>
    </xf>
    <xf numFmtId="0" fontId="99" fillId="0" borderId="123" xfId="0" applyFont="1" applyBorder="1" applyAlignment="1">
      <alignment horizontal="center" vertical="center" wrapText="1"/>
    </xf>
    <xf numFmtId="0" fontId="99" fillId="0" borderId="124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0" fontId="99" fillId="0" borderId="65" xfId="0" applyFont="1" applyBorder="1" applyAlignment="1">
      <alignment horizontal="center" vertical="center" wrapText="1"/>
    </xf>
    <xf numFmtId="0" fontId="99" fillId="0" borderId="81" xfId="0" applyFont="1" applyBorder="1" applyAlignment="1">
      <alignment horizontal="left" vertical="center" wrapText="1"/>
    </xf>
    <xf numFmtId="0" fontId="99" fillId="0" borderId="61" xfId="0" applyFont="1" applyBorder="1" applyAlignment="1">
      <alignment horizontal="left" vertical="center" wrapText="1"/>
    </xf>
    <xf numFmtId="0" fontId="99" fillId="0" borderId="64" xfId="0" applyFont="1" applyBorder="1" applyAlignment="1">
      <alignment horizontal="left" vertical="center" wrapText="1"/>
    </xf>
    <xf numFmtId="0" fontId="100" fillId="47" borderId="93" xfId="0" applyFont="1" applyFill="1" applyBorder="1" applyAlignment="1">
      <alignment horizontal="center" vertical="center" wrapText="1"/>
    </xf>
    <xf numFmtId="0" fontId="100" fillId="47" borderId="94" xfId="0" applyFont="1" applyFill="1" applyBorder="1" applyAlignment="1">
      <alignment horizontal="center" vertical="center" wrapText="1"/>
    </xf>
    <xf numFmtId="0" fontId="100" fillId="47" borderId="95" xfId="0" applyFont="1" applyFill="1" applyBorder="1" applyAlignment="1">
      <alignment horizontal="center" vertical="center" wrapText="1"/>
    </xf>
    <xf numFmtId="0" fontId="10" fillId="38" borderId="107" xfId="0" applyFont="1" applyFill="1" applyBorder="1" applyAlignment="1">
      <alignment horizontal="center" vertical="top" wrapText="1"/>
    </xf>
    <xf numFmtId="0" fontId="10" fillId="38" borderId="55" xfId="0" applyFont="1" applyFill="1" applyBorder="1" applyAlignment="1">
      <alignment horizontal="center" vertical="top" wrapText="1"/>
    </xf>
    <xf numFmtId="0" fontId="10" fillId="38" borderId="32" xfId="0" applyFont="1" applyFill="1" applyBorder="1" applyAlignment="1">
      <alignment horizontal="center" vertical="top" wrapText="1"/>
    </xf>
    <xf numFmtId="0" fontId="10" fillId="38" borderId="125" xfId="0" applyFont="1" applyFill="1" applyBorder="1" applyAlignment="1">
      <alignment horizontal="center" vertical="top" wrapText="1"/>
    </xf>
    <xf numFmtId="0" fontId="12" fillId="0" borderId="68" xfId="0" applyFont="1" applyBorder="1" applyAlignment="1">
      <alignment horizontal="center" vertical="top"/>
    </xf>
    <xf numFmtId="0" fontId="6" fillId="49" borderId="101" xfId="0" applyFont="1" applyFill="1" applyBorder="1" applyAlignment="1">
      <alignment horizontal="center" vertical="top" wrapText="1"/>
    </xf>
    <xf numFmtId="0" fontId="6" fillId="49" borderId="102" xfId="0" applyFont="1" applyFill="1" applyBorder="1" applyAlignment="1">
      <alignment horizontal="center" vertical="top" wrapText="1"/>
    </xf>
    <xf numFmtId="0" fontId="6" fillId="49" borderId="69" xfId="0" applyFont="1" applyFill="1" applyBorder="1" applyAlignment="1">
      <alignment horizontal="center" vertical="top" wrapText="1"/>
    </xf>
    <xf numFmtId="0" fontId="9" fillId="46" borderId="81" xfId="0" applyFont="1" applyFill="1" applyBorder="1" applyAlignment="1">
      <alignment horizontal="center" vertical="top" wrapText="1"/>
    </xf>
    <xf numFmtId="0" fontId="9" fillId="46" borderId="64" xfId="0" applyFont="1" applyFill="1" applyBorder="1" applyAlignment="1">
      <alignment horizontal="center" vertical="top" wrapText="1"/>
    </xf>
    <xf numFmtId="0" fontId="9" fillId="46" borderId="61" xfId="0" applyFont="1" applyFill="1" applyBorder="1" applyAlignment="1">
      <alignment horizontal="center" vertical="top" wrapText="1"/>
    </xf>
    <xf numFmtId="0" fontId="9" fillId="46" borderId="59" xfId="0" applyFont="1" applyFill="1" applyBorder="1" applyAlignment="1">
      <alignment horizontal="center" vertical="top" wrapText="1"/>
    </xf>
    <xf numFmtId="0" fontId="6" fillId="37" borderId="37" xfId="0" applyFont="1" applyFill="1" applyBorder="1" applyAlignment="1">
      <alignment horizontal="center" vertical="top" wrapText="1"/>
    </xf>
    <xf numFmtId="0" fontId="6" fillId="37" borderId="54" xfId="0" applyFont="1" applyFill="1" applyBorder="1" applyAlignment="1">
      <alignment horizontal="center" vertical="top" wrapText="1"/>
    </xf>
    <xf numFmtId="0" fontId="6" fillId="37" borderId="80" xfId="0" applyFont="1" applyFill="1" applyBorder="1" applyAlignment="1">
      <alignment horizontal="center" vertical="top" wrapText="1"/>
    </xf>
    <xf numFmtId="0" fontId="101" fillId="0" borderId="61" xfId="0" applyFont="1" applyBorder="1" applyAlignment="1">
      <alignment vertical="top"/>
    </xf>
    <xf numFmtId="0" fontId="101" fillId="0" borderId="64" xfId="0" applyFont="1" applyBorder="1" applyAlignment="1">
      <alignment vertical="top"/>
    </xf>
    <xf numFmtId="0" fontId="102" fillId="0" borderId="68" xfId="0" applyFont="1" applyBorder="1" applyAlignment="1">
      <alignment horizontal="center" wrapText="1"/>
    </xf>
    <xf numFmtId="0" fontId="102" fillId="0" borderId="67" xfId="0" applyFont="1" applyBorder="1" applyAlignment="1">
      <alignment horizontal="center" wrapText="1"/>
    </xf>
    <xf numFmtId="0" fontId="102" fillId="0" borderId="104" xfId="0" applyFont="1" applyBorder="1" applyAlignment="1">
      <alignment horizontal="center" wrapText="1"/>
    </xf>
    <xf numFmtId="0" fontId="10" fillId="38" borderId="103" xfId="0" applyFont="1" applyFill="1" applyBorder="1" applyAlignment="1">
      <alignment horizontal="center" vertical="top" wrapText="1"/>
    </xf>
    <xf numFmtId="0" fontId="10" fillId="38" borderId="56" xfId="0" applyFont="1" applyFill="1" applyBorder="1" applyAlignment="1">
      <alignment horizontal="center" vertical="top" wrapText="1"/>
    </xf>
    <xf numFmtId="0" fontId="105" fillId="33" borderId="0" xfId="0" applyFont="1" applyFill="1" applyAlignment="1">
      <alignment horizontal="center" vertical="top" wrapText="1"/>
    </xf>
    <xf numFmtId="0" fontId="105" fillId="33" borderId="78" xfId="0" applyFont="1" applyFill="1" applyBorder="1" applyAlignment="1">
      <alignment horizontal="center" vertical="top" wrapText="1"/>
    </xf>
    <xf numFmtId="0" fontId="6" fillId="37" borderId="101" xfId="0" applyFont="1" applyFill="1" applyBorder="1" applyAlignment="1">
      <alignment horizontal="center" vertical="center" textRotation="90" wrapText="1"/>
    </xf>
    <xf numFmtId="0" fontId="6" fillId="37" borderId="69" xfId="0" applyFont="1" applyFill="1" applyBorder="1" applyAlignment="1">
      <alignment horizontal="center" vertical="center" textRotation="90" wrapText="1"/>
    </xf>
    <xf numFmtId="0" fontId="6" fillId="52" borderId="68" xfId="0" applyFont="1" applyFill="1" applyBorder="1" applyAlignment="1">
      <alignment horizontal="center" vertical="center" wrapText="1"/>
    </xf>
    <xf numFmtId="0" fontId="6" fillId="52" borderId="67" xfId="0" applyFont="1" applyFill="1" applyBorder="1" applyAlignment="1">
      <alignment horizontal="center" vertical="center" wrapText="1"/>
    </xf>
    <xf numFmtId="0" fontId="6" fillId="52" borderId="46" xfId="0" applyFont="1" applyFill="1" applyBorder="1" applyAlignment="1">
      <alignment horizontal="center" vertical="center" wrapText="1"/>
    </xf>
    <xf numFmtId="0" fontId="102" fillId="0" borderId="126" xfId="0" applyFont="1" applyBorder="1" applyAlignment="1">
      <alignment horizontal="center" wrapText="1"/>
    </xf>
    <xf numFmtId="0" fontId="102" fillId="0" borderId="127" xfId="0" applyFont="1" applyBorder="1" applyAlignment="1">
      <alignment horizontal="center" wrapText="1"/>
    </xf>
    <xf numFmtId="0" fontId="102" fillId="0" borderId="128" xfId="0" applyFont="1" applyBorder="1" applyAlignment="1">
      <alignment horizontal="center" wrapText="1"/>
    </xf>
    <xf numFmtId="0" fontId="6" fillId="38" borderId="107" xfId="0" applyFont="1" applyFill="1" applyBorder="1" applyAlignment="1">
      <alignment horizontal="center" vertical="top" wrapText="1"/>
    </xf>
    <xf numFmtId="0" fontId="6" fillId="38" borderId="79" xfId="0" applyFont="1" applyFill="1" applyBorder="1" applyAlignment="1">
      <alignment horizontal="center" vertical="top" wrapText="1"/>
    </xf>
    <xf numFmtId="0" fontId="111" fillId="0" borderId="103" xfId="0" applyFont="1" applyBorder="1" applyAlignment="1">
      <alignment horizontal="center" vertical="center" wrapText="1"/>
    </xf>
    <xf numFmtId="0" fontId="111" fillId="0" borderId="48" xfId="0" applyFont="1" applyBorder="1" applyAlignment="1">
      <alignment horizontal="center" vertical="center" wrapText="1"/>
    </xf>
    <xf numFmtId="0" fontId="9" fillId="46" borderId="94" xfId="0" applyFont="1" applyFill="1" applyBorder="1" applyAlignment="1">
      <alignment horizontal="center" vertical="top" wrapText="1"/>
    </xf>
    <xf numFmtId="0" fontId="9" fillId="46" borderId="9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45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hp\AppData\Local\Microsoft\Windows\INetCache\Content.Outlook\TDRKBV2B\Copie%20de%20Projet%20LFI%202024%20corrig&#233;%208-12-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FI 2024 - Ministre"/>
    </sheetNames>
    <sheetDataSet>
      <sheetData sheetId="0">
        <row r="25">
          <cell r="C25" t="str">
            <v>Achats de Pré-imprimés</v>
          </cell>
          <cell r="D25">
            <v>84604424</v>
          </cell>
        </row>
        <row r="27">
          <cell r="D27">
            <v>30283243</v>
          </cell>
        </row>
        <row r="31">
          <cell r="C31" t="str">
            <v>Achats de Pré-imprimés</v>
          </cell>
          <cell r="D31">
            <v>10000000</v>
          </cell>
        </row>
        <row r="33">
          <cell r="C33" t="str">
            <v>Achats de Pré-imprimés</v>
          </cell>
          <cell r="D33">
            <v>10000000</v>
          </cell>
        </row>
        <row r="35">
          <cell r="C35" t="str">
            <v>Achats de Pré-imprimés</v>
          </cell>
          <cell r="D35">
            <v>10000000</v>
          </cell>
        </row>
        <row r="37">
          <cell r="C37" t="str">
            <v>Achats de Pré-imprimés</v>
          </cell>
          <cell r="D37">
            <v>10000000</v>
          </cell>
        </row>
        <row r="38">
          <cell r="C38" t="str">
            <v>Achats de Pré-imprimés</v>
          </cell>
          <cell r="D38">
            <v>10000000</v>
          </cell>
        </row>
        <row r="39">
          <cell r="C39" t="str">
            <v>Achats de Pré-imprimés</v>
          </cell>
          <cell r="D39">
            <v>10000000</v>
          </cell>
        </row>
        <row r="40">
          <cell r="C40" t="str">
            <v>Achats de Pré-imprimés</v>
          </cell>
          <cell r="D40">
            <v>10000000</v>
          </cell>
        </row>
        <row r="41">
          <cell r="C41" t="str">
            <v>Achats de Pré-imprimés</v>
          </cell>
          <cell r="D41">
            <v>10000000</v>
          </cell>
        </row>
        <row r="42">
          <cell r="C42" t="str">
            <v>Achats de Fournitures et petits matériels bureau</v>
          </cell>
          <cell r="D42">
            <v>5000000</v>
          </cell>
        </row>
        <row r="44">
          <cell r="C44" t="str">
            <v>Achats de Fournitures et petits matériels bureau</v>
          </cell>
          <cell r="D44">
            <v>5000000</v>
          </cell>
        </row>
        <row r="46">
          <cell r="C46" t="str">
            <v>Achats de Fournitures et petits matériels bureau</v>
          </cell>
          <cell r="D46">
            <v>5000000</v>
          </cell>
        </row>
        <row r="47">
          <cell r="D47">
            <v>8000000</v>
          </cell>
        </row>
        <row r="48">
          <cell r="C48" t="str">
            <v>Achats de Fournitures et petits matériels bureau</v>
          </cell>
          <cell r="D48">
            <v>8000000</v>
          </cell>
        </row>
        <row r="49">
          <cell r="D49">
            <v>5000000</v>
          </cell>
        </row>
        <row r="50">
          <cell r="C50" t="str">
            <v>Achats de Fournitures et petits matériels bureau</v>
          </cell>
          <cell r="D50">
            <v>5000000</v>
          </cell>
        </row>
        <row r="51">
          <cell r="D51">
            <v>10000000</v>
          </cell>
        </row>
        <row r="52">
          <cell r="C52" t="str">
            <v>Achats de Fournitures et petits matériels bureau</v>
          </cell>
        </row>
        <row r="53">
          <cell r="D53">
            <v>10000000</v>
          </cell>
        </row>
        <row r="54">
          <cell r="C54" t="str">
            <v>Achats de Fournitures et petits matériels bureau</v>
          </cell>
        </row>
        <row r="56">
          <cell r="C56" t="str">
            <v> Achats de Fournitures Informatiques</v>
          </cell>
        </row>
        <row r="58">
          <cell r="C58" t="str">
            <v> Achats de Fournitures Informatiques</v>
          </cell>
        </row>
        <row r="60">
          <cell r="C60" t="str">
            <v> Achats de Fournitures Informatiques</v>
          </cell>
        </row>
        <row r="62">
          <cell r="C62" t="str">
            <v> Achats de Fournitures Informatiques</v>
          </cell>
        </row>
        <row r="64">
          <cell r="C64" t="str">
            <v> Achats de Fournitures Informatiques</v>
          </cell>
        </row>
        <row r="66">
          <cell r="C66" t="str">
            <v> Achats de Fournitures Informatiques</v>
          </cell>
        </row>
        <row r="67">
          <cell r="C67" t="str">
            <v> Achats de Fournitures Informatiques</v>
          </cell>
        </row>
        <row r="68">
          <cell r="C68" t="str">
            <v>Achats de Produits et matériel de nettoyages/Nettoyage locaux</v>
          </cell>
          <cell r="D68">
            <v>10000000</v>
          </cell>
        </row>
        <row r="69">
          <cell r="C69" t="str">
            <v>Achats de Produits et matériel de nettoyages/Nettoyage locaux</v>
          </cell>
          <cell r="D69">
            <v>10000000</v>
          </cell>
        </row>
        <row r="70">
          <cell r="C70" t="str">
            <v>Achats de Produits et matériel de nettoyages/Nettoyage locaux</v>
          </cell>
          <cell r="D70">
            <v>10000000</v>
          </cell>
        </row>
        <row r="71">
          <cell r="C71" t="str">
            <v>Achats de Produits et matériel de nettoyages/Nettoyage locaux</v>
          </cell>
          <cell r="D71">
            <v>10000000</v>
          </cell>
        </row>
        <row r="73">
          <cell r="C73" t="str">
            <v>Achat d'Autres produits spécifiques</v>
          </cell>
          <cell r="D73">
            <v>30000000</v>
          </cell>
        </row>
        <row r="74">
          <cell r="C74" t="str">
            <v>Achat d'Autres produits spécifiques</v>
          </cell>
          <cell r="D74">
            <v>30000000</v>
          </cell>
        </row>
        <row r="75">
          <cell r="C75" t="str">
            <v>Achat d'Autres produits spécifiques</v>
          </cell>
          <cell r="D75">
            <v>30000000</v>
          </cell>
        </row>
        <row r="76">
          <cell r="C76" t="str">
            <v>Achat d'Autres produits spécifiques</v>
          </cell>
          <cell r="D76">
            <v>30000000</v>
          </cell>
        </row>
        <row r="78">
          <cell r="C78" t="str">
            <v>Information – Communication</v>
          </cell>
          <cell r="D78">
            <v>50000000</v>
          </cell>
        </row>
        <row r="81">
          <cell r="C81" t="str">
            <v>Frais De Réunions, Conférences</v>
          </cell>
          <cell r="D81">
            <v>130000000</v>
          </cell>
        </row>
        <row r="82">
          <cell r="C82" t="str">
            <v>Achats Autres Fournitures De Service</v>
          </cell>
          <cell r="D82">
            <v>100000000</v>
          </cell>
        </row>
        <row r="84">
          <cell r="C84" t="str">
            <v>Achats De Carburant Pour Véhicules Et Engins</v>
          </cell>
          <cell r="D84">
            <v>2237200000</v>
          </cell>
        </row>
        <row r="85">
          <cell r="C85" t="str">
            <v>Achats De Lubrifiants</v>
          </cell>
          <cell r="D85">
            <v>350171000</v>
          </cell>
        </row>
        <row r="86">
          <cell r="C86" t="str">
            <v>Achats De Carburant Pour Véhicules Et Engins</v>
          </cell>
          <cell r="D86">
            <v>80000000</v>
          </cell>
        </row>
        <row r="87">
          <cell r="C87" t="str">
            <v>Achats De Lubrifiants</v>
          </cell>
          <cell r="D87">
            <v>12000000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25"/>
  <sheetViews>
    <sheetView zoomScale="68" zoomScaleNormal="68" zoomScalePageLayoutView="112" workbookViewId="0" topLeftCell="A1">
      <selection activeCell="C186" sqref="C186:C188"/>
    </sheetView>
  </sheetViews>
  <sheetFormatPr defaultColWidth="11.57421875" defaultRowHeight="15"/>
  <cols>
    <col min="1" max="1" width="4.8515625" style="0" customWidth="1"/>
    <col min="2" max="2" width="22.28125" style="0" customWidth="1"/>
    <col min="3" max="3" width="15.421875" style="0" customWidth="1"/>
    <col min="4" max="4" width="7.28125" style="0" customWidth="1"/>
    <col min="5" max="5" width="7.8515625" style="0" customWidth="1"/>
    <col min="6" max="6" width="7.28125" style="0" customWidth="1"/>
    <col min="7" max="7" width="8.140625" style="0" customWidth="1"/>
    <col min="8" max="8" width="13.140625" style="0" customWidth="1"/>
    <col min="9" max="9" width="10.8515625" style="0" customWidth="1"/>
    <col min="10" max="10" width="10.140625" style="0" customWidth="1"/>
    <col min="11" max="11" width="10.8515625" style="0" customWidth="1"/>
    <col min="12" max="12" width="11.140625" style="0" customWidth="1"/>
    <col min="13" max="13" width="11.00390625" style="0" customWidth="1"/>
    <col min="14" max="14" width="10.8515625" style="0" customWidth="1"/>
    <col min="15" max="15" width="11.00390625" style="0" customWidth="1"/>
    <col min="16" max="16" width="11.8515625" style="0" customWidth="1"/>
    <col min="17" max="17" width="10.140625" style="0" customWidth="1"/>
    <col min="18" max="18" width="8.421875" style="0" customWidth="1"/>
    <col min="19" max="19" width="12.140625" style="0" customWidth="1"/>
    <col min="20" max="20" width="10.421875" style="0" customWidth="1"/>
    <col min="21" max="21" width="11.421875" style="0" customWidth="1"/>
    <col min="22" max="22" width="12.7109375" style="0" customWidth="1"/>
    <col min="23" max="23" width="11.7109375" style="0" customWidth="1"/>
    <col min="24" max="24" width="10.140625" style="0" customWidth="1"/>
    <col min="25" max="16384" width="11.421875" style="0" customWidth="1"/>
  </cols>
  <sheetData>
    <row r="1" spans="1:27" s="3" customFormat="1" ht="22.5" customHeight="1">
      <c r="A1" s="195"/>
      <c r="B1" s="196" t="s">
        <v>1</v>
      </c>
      <c r="C1" s="409" t="s">
        <v>97</v>
      </c>
      <c r="D1" s="410"/>
      <c r="E1" s="410"/>
      <c r="F1" s="410"/>
      <c r="G1" s="410"/>
      <c r="H1" s="410"/>
      <c r="I1" s="411"/>
      <c r="J1" s="197"/>
      <c r="K1" s="195"/>
      <c r="L1" s="195"/>
      <c r="M1" s="195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4"/>
      <c r="Z1" s="4"/>
      <c r="AA1" s="4"/>
    </row>
    <row r="2" spans="1:27" s="3" customFormat="1" ht="22.5" customHeight="1">
      <c r="A2" s="195"/>
      <c r="B2" s="196" t="s">
        <v>2</v>
      </c>
      <c r="C2" s="338">
        <v>2024</v>
      </c>
      <c r="D2" s="339"/>
      <c r="E2" s="339"/>
      <c r="F2" s="339"/>
      <c r="G2" s="339"/>
      <c r="H2" s="339"/>
      <c r="I2" s="340"/>
      <c r="J2" s="197"/>
      <c r="K2" s="195"/>
      <c r="L2" s="195"/>
      <c r="M2" s="195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4"/>
      <c r="Z2" s="4"/>
      <c r="AA2" s="4"/>
    </row>
    <row r="3" spans="1:27" s="3" customFormat="1" ht="24.75" customHeight="1">
      <c r="A3" s="195"/>
      <c r="B3" s="196" t="s">
        <v>3</v>
      </c>
      <c r="C3" s="409" t="s">
        <v>97</v>
      </c>
      <c r="D3" s="410"/>
      <c r="E3" s="410"/>
      <c r="F3" s="410"/>
      <c r="G3" s="410"/>
      <c r="H3" s="410"/>
      <c r="I3" s="411"/>
      <c r="J3" s="197"/>
      <c r="K3" s="195"/>
      <c r="L3" s="195"/>
      <c r="M3" s="195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4"/>
      <c r="Z3" s="4"/>
      <c r="AA3" s="4"/>
    </row>
    <row r="4" spans="1:27" s="3" customFormat="1" ht="54" customHeight="1">
      <c r="A4" s="195"/>
      <c r="B4" s="196" t="s">
        <v>4</v>
      </c>
      <c r="C4" s="338" t="s">
        <v>225</v>
      </c>
      <c r="D4" s="339"/>
      <c r="E4" s="339"/>
      <c r="F4" s="339"/>
      <c r="G4" s="339"/>
      <c r="H4" s="339"/>
      <c r="I4" s="340"/>
      <c r="J4" s="197"/>
      <c r="K4" s="195"/>
      <c r="L4" s="195"/>
      <c r="M4" s="195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4"/>
      <c r="Z4" s="4"/>
      <c r="AA4" s="4"/>
    </row>
    <row r="5" spans="1:27" s="3" customFormat="1" ht="24.75" customHeight="1">
      <c r="A5" s="195"/>
      <c r="B5" s="196" t="s">
        <v>5</v>
      </c>
      <c r="C5" s="338" t="s">
        <v>153</v>
      </c>
      <c r="D5" s="339"/>
      <c r="E5" s="339"/>
      <c r="F5" s="339"/>
      <c r="G5" s="339"/>
      <c r="H5" s="339"/>
      <c r="I5" s="340"/>
      <c r="J5" s="197"/>
      <c r="K5" s="195"/>
      <c r="L5" s="195"/>
      <c r="M5" s="195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4"/>
      <c r="Z5" s="4"/>
      <c r="AA5" s="4"/>
    </row>
    <row r="6" spans="1:24" s="5" customFormat="1" ht="24.75" customHeight="1" thickBot="1">
      <c r="A6" s="198" t="s">
        <v>6</v>
      </c>
      <c r="B6" s="198"/>
      <c r="C6" s="198"/>
      <c r="D6" s="198"/>
      <c r="E6" s="198"/>
      <c r="F6" s="198"/>
      <c r="G6" s="198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</row>
    <row r="7" spans="1:24" ht="51" customHeight="1" thickBot="1">
      <c r="A7" s="415" t="s">
        <v>7</v>
      </c>
      <c r="B7" s="416"/>
      <c r="C7" s="416"/>
      <c r="D7" s="416"/>
      <c r="E7" s="416"/>
      <c r="F7" s="416"/>
      <c r="G7" s="417"/>
      <c r="H7" s="395" t="s">
        <v>8</v>
      </c>
      <c r="I7" s="398" t="s">
        <v>9</v>
      </c>
      <c r="J7" s="399"/>
      <c r="K7" s="399"/>
      <c r="L7" s="400"/>
      <c r="M7" s="398" t="s">
        <v>10</v>
      </c>
      <c r="N7" s="399"/>
      <c r="O7" s="400"/>
      <c r="P7" s="401" t="s">
        <v>11</v>
      </c>
      <c r="Q7" s="402"/>
      <c r="R7" s="402"/>
      <c r="S7" s="402"/>
      <c r="T7" s="402"/>
      <c r="U7" s="402"/>
      <c r="V7" s="403"/>
      <c r="W7" s="404" t="s">
        <v>12</v>
      </c>
      <c r="X7" s="405"/>
    </row>
    <row r="8" spans="1:24" s="6" customFormat="1" ht="81.75" customHeight="1">
      <c r="A8" s="383" t="s">
        <v>13</v>
      </c>
      <c r="B8" s="385" t="s">
        <v>14</v>
      </c>
      <c r="C8" s="387" t="s">
        <v>15</v>
      </c>
      <c r="D8" s="387" t="s">
        <v>16</v>
      </c>
      <c r="E8" s="387" t="s">
        <v>17</v>
      </c>
      <c r="F8" s="387" t="s">
        <v>18</v>
      </c>
      <c r="G8" s="413" t="s">
        <v>19</v>
      </c>
      <c r="H8" s="396"/>
      <c r="I8" s="407" t="s">
        <v>20</v>
      </c>
      <c r="J8" s="199" t="s">
        <v>21</v>
      </c>
      <c r="K8" s="199" t="s">
        <v>22</v>
      </c>
      <c r="L8" s="200" t="s">
        <v>23</v>
      </c>
      <c r="M8" s="201" t="s">
        <v>24</v>
      </c>
      <c r="N8" s="199" t="s">
        <v>25</v>
      </c>
      <c r="O8" s="202" t="s">
        <v>26</v>
      </c>
      <c r="P8" s="203" t="s">
        <v>27</v>
      </c>
      <c r="Q8" s="204" t="s">
        <v>28</v>
      </c>
      <c r="R8" s="406" t="s">
        <v>29</v>
      </c>
      <c r="S8" s="204" t="s">
        <v>30</v>
      </c>
      <c r="T8" s="204" t="s">
        <v>31</v>
      </c>
      <c r="U8" s="204" t="s">
        <v>32</v>
      </c>
      <c r="V8" s="205" t="s">
        <v>33</v>
      </c>
      <c r="W8" s="406" t="s">
        <v>34</v>
      </c>
      <c r="X8" s="406" t="s">
        <v>35</v>
      </c>
    </row>
    <row r="9" spans="1:24" s="6" customFormat="1" ht="21.75" customHeight="1" thickBot="1">
      <c r="A9" s="384"/>
      <c r="B9" s="386"/>
      <c r="C9" s="388"/>
      <c r="D9" s="388"/>
      <c r="E9" s="388"/>
      <c r="F9" s="388"/>
      <c r="G9" s="414"/>
      <c r="H9" s="397"/>
      <c r="I9" s="408"/>
      <c r="J9" s="206" t="s">
        <v>127</v>
      </c>
      <c r="K9" s="207" t="s">
        <v>36</v>
      </c>
      <c r="L9" s="208" t="s">
        <v>37</v>
      </c>
      <c r="M9" s="209" t="s">
        <v>38</v>
      </c>
      <c r="N9" s="206" t="s">
        <v>127</v>
      </c>
      <c r="O9" s="210" t="s">
        <v>38</v>
      </c>
      <c r="P9" s="209" t="s">
        <v>39</v>
      </c>
      <c r="Q9" s="211" t="s">
        <v>127</v>
      </c>
      <c r="R9" s="406"/>
      <c r="S9" s="206" t="s">
        <v>39</v>
      </c>
      <c r="T9" s="212" t="s">
        <v>40</v>
      </c>
      <c r="U9" s="212" t="s">
        <v>36</v>
      </c>
      <c r="V9" s="213" t="s">
        <v>41</v>
      </c>
      <c r="W9" s="406"/>
      <c r="X9" s="406"/>
    </row>
    <row r="10" spans="1:24" s="1" customFormat="1" ht="24" customHeight="1">
      <c r="A10" s="306">
        <v>1</v>
      </c>
      <c r="B10" s="276" t="s">
        <v>158</v>
      </c>
      <c r="C10" s="343">
        <v>550000000</v>
      </c>
      <c r="D10" s="412">
        <v>22</v>
      </c>
      <c r="E10" s="342" t="s">
        <v>42</v>
      </c>
      <c r="F10" s="304" t="s">
        <v>43</v>
      </c>
      <c r="G10" s="342" t="s">
        <v>44</v>
      </c>
      <c r="H10" s="214" t="s">
        <v>45</v>
      </c>
      <c r="I10" s="215">
        <v>45294</v>
      </c>
      <c r="J10" s="215">
        <f>I10+16</f>
        <v>45310</v>
      </c>
      <c r="K10" s="215">
        <f>I10+8</f>
        <v>45302</v>
      </c>
      <c r="L10" s="215">
        <f>K10+15</f>
        <v>45317</v>
      </c>
      <c r="M10" s="215">
        <f>L10+5</f>
        <v>45322</v>
      </c>
      <c r="N10" s="215">
        <f>M10+16</f>
        <v>45338</v>
      </c>
      <c r="O10" s="215">
        <f>M10+10</f>
        <v>45332</v>
      </c>
      <c r="P10" s="215">
        <f>O10+5</f>
        <v>45337</v>
      </c>
      <c r="Q10" s="215">
        <f>P10+16</f>
        <v>45353</v>
      </c>
      <c r="R10" s="314"/>
      <c r="S10" s="215">
        <f>P10+8</f>
        <v>45345</v>
      </c>
      <c r="T10" s="215">
        <f>S10+3</f>
        <v>45348</v>
      </c>
      <c r="U10" s="215">
        <f>T10+5</f>
        <v>45353</v>
      </c>
      <c r="V10" s="215">
        <f>U10+7</f>
        <v>45360</v>
      </c>
      <c r="W10" s="215">
        <f>V10+15</f>
        <v>45375</v>
      </c>
      <c r="X10" s="216"/>
    </row>
    <row r="11" spans="1:24" s="1" customFormat="1" ht="17.25" customHeight="1" thickBot="1">
      <c r="A11" s="306"/>
      <c r="B11" s="287"/>
      <c r="C11" s="344"/>
      <c r="D11" s="315"/>
      <c r="E11" s="302"/>
      <c r="F11" s="305"/>
      <c r="G11" s="302"/>
      <c r="H11" s="217" t="s">
        <v>46</v>
      </c>
      <c r="I11" s="218"/>
      <c r="J11" s="215"/>
      <c r="K11" s="218"/>
      <c r="L11" s="218"/>
      <c r="M11" s="218"/>
      <c r="N11" s="215"/>
      <c r="O11" s="218"/>
      <c r="P11" s="218"/>
      <c r="Q11" s="215"/>
      <c r="R11" s="315"/>
      <c r="S11" s="218"/>
      <c r="T11" s="218"/>
      <c r="U11" s="218"/>
      <c r="V11" s="218"/>
      <c r="W11" s="218"/>
      <c r="X11" s="218"/>
    </row>
    <row r="12" spans="1:24" s="1" customFormat="1" ht="21" customHeight="1">
      <c r="A12" s="306">
        <v>2</v>
      </c>
      <c r="B12" s="290" t="s">
        <v>160</v>
      </c>
      <c r="C12" s="307">
        <v>700000000</v>
      </c>
      <c r="D12" s="309">
        <v>22</v>
      </c>
      <c r="E12" s="311" t="s">
        <v>42</v>
      </c>
      <c r="F12" s="304" t="s">
        <v>101</v>
      </c>
      <c r="G12" s="311" t="s">
        <v>44</v>
      </c>
      <c r="H12" s="219" t="s">
        <v>45</v>
      </c>
      <c r="I12" s="215">
        <v>45294</v>
      </c>
      <c r="J12" s="215">
        <f>I12+16</f>
        <v>45310</v>
      </c>
      <c r="K12" s="215">
        <f>I12+8</f>
        <v>45302</v>
      </c>
      <c r="L12" s="215">
        <f>K12+15</f>
        <v>45317</v>
      </c>
      <c r="M12" s="215">
        <f>L12+5</f>
        <v>45322</v>
      </c>
      <c r="N12" s="215">
        <f>M12+16</f>
        <v>45338</v>
      </c>
      <c r="O12" s="215">
        <f>M12+10</f>
        <v>45332</v>
      </c>
      <c r="P12" s="215">
        <f>O12+5</f>
        <v>45337</v>
      </c>
      <c r="Q12" s="215">
        <f>P12+16</f>
        <v>45353</v>
      </c>
      <c r="R12" s="314"/>
      <c r="S12" s="215">
        <f>P12+8</f>
        <v>45345</v>
      </c>
      <c r="T12" s="215">
        <f>S12+3</f>
        <v>45348</v>
      </c>
      <c r="U12" s="215">
        <f>T12+5</f>
        <v>45353</v>
      </c>
      <c r="V12" s="215">
        <f>U12+7</f>
        <v>45360</v>
      </c>
      <c r="W12" s="215">
        <f>V12+15</f>
        <v>45375</v>
      </c>
      <c r="X12" s="218"/>
    </row>
    <row r="13" spans="1:24" s="1" customFormat="1" ht="28.5" customHeight="1" thickBot="1">
      <c r="A13" s="306"/>
      <c r="B13" s="291"/>
      <c r="C13" s="308"/>
      <c r="D13" s="310"/>
      <c r="E13" s="302"/>
      <c r="F13" s="305"/>
      <c r="G13" s="302"/>
      <c r="H13" s="219" t="s">
        <v>46</v>
      </c>
      <c r="I13" s="218"/>
      <c r="J13" s="215"/>
      <c r="K13" s="218"/>
      <c r="L13" s="218"/>
      <c r="M13" s="218"/>
      <c r="N13" s="215"/>
      <c r="O13" s="218"/>
      <c r="P13" s="218"/>
      <c r="Q13" s="215"/>
      <c r="R13" s="315"/>
      <c r="S13" s="218"/>
      <c r="T13" s="218"/>
      <c r="U13" s="218"/>
      <c r="V13" s="218"/>
      <c r="W13" s="218"/>
      <c r="X13" s="218"/>
    </row>
    <row r="14" spans="1:24" s="1" customFormat="1" ht="21" customHeight="1">
      <c r="A14" s="306">
        <v>3</v>
      </c>
      <c r="B14" s="290" t="s">
        <v>160</v>
      </c>
      <c r="C14" s="319">
        <v>200000000</v>
      </c>
      <c r="D14" s="309">
        <v>22</v>
      </c>
      <c r="E14" s="311" t="s">
        <v>42</v>
      </c>
      <c r="F14" s="304" t="s">
        <v>102</v>
      </c>
      <c r="G14" s="311" t="s">
        <v>44</v>
      </c>
      <c r="H14" s="219" t="s">
        <v>45</v>
      </c>
      <c r="I14" s="215">
        <v>45294</v>
      </c>
      <c r="J14" s="215">
        <f>I14+16</f>
        <v>45310</v>
      </c>
      <c r="K14" s="215">
        <f>I14+8</f>
        <v>45302</v>
      </c>
      <c r="L14" s="215">
        <f>K14+15</f>
        <v>45317</v>
      </c>
      <c r="M14" s="215">
        <f>L14+5</f>
        <v>45322</v>
      </c>
      <c r="N14" s="215">
        <f>M14+16</f>
        <v>45338</v>
      </c>
      <c r="O14" s="215">
        <f>M14+10</f>
        <v>45332</v>
      </c>
      <c r="P14" s="215">
        <f>O14+5</f>
        <v>45337</v>
      </c>
      <c r="Q14" s="215">
        <f>P14+16</f>
        <v>45353</v>
      </c>
      <c r="R14" s="314"/>
      <c r="S14" s="215">
        <f>P14+8</f>
        <v>45345</v>
      </c>
      <c r="T14" s="215">
        <f>S14+3</f>
        <v>45348</v>
      </c>
      <c r="U14" s="215">
        <f>T14+5</f>
        <v>45353</v>
      </c>
      <c r="V14" s="215">
        <f>U14+7</f>
        <v>45360</v>
      </c>
      <c r="W14" s="215">
        <f>V14+15</f>
        <v>45375</v>
      </c>
      <c r="X14" s="218"/>
    </row>
    <row r="15" spans="1:27" s="1" customFormat="1" ht="15.75" customHeight="1" thickBot="1">
      <c r="A15" s="306"/>
      <c r="B15" s="291"/>
      <c r="C15" s="359"/>
      <c r="D15" s="310"/>
      <c r="E15" s="302"/>
      <c r="F15" s="305"/>
      <c r="G15" s="302"/>
      <c r="H15" s="219" t="s">
        <v>46</v>
      </c>
      <c r="I15" s="218"/>
      <c r="J15" s="215"/>
      <c r="K15" s="218"/>
      <c r="L15" s="218"/>
      <c r="M15" s="218"/>
      <c r="N15" s="215"/>
      <c r="O15" s="218"/>
      <c r="P15" s="218"/>
      <c r="Q15" s="215"/>
      <c r="R15" s="315"/>
      <c r="S15" s="218"/>
      <c r="T15" s="218"/>
      <c r="U15" s="218"/>
      <c r="V15" s="218"/>
      <c r="W15" s="218"/>
      <c r="X15" s="218"/>
      <c r="AA15" s="27"/>
    </row>
    <row r="16" spans="1:24" s="1" customFormat="1" ht="16.5" customHeight="1">
      <c r="A16" s="306">
        <v>4</v>
      </c>
      <c r="B16" s="290" t="s">
        <v>137</v>
      </c>
      <c r="C16" s="307">
        <v>200000000</v>
      </c>
      <c r="D16" s="309">
        <v>22</v>
      </c>
      <c r="E16" s="311" t="s">
        <v>42</v>
      </c>
      <c r="F16" s="304" t="s">
        <v>103</v>
      </c>
      <c r="G16" s="311" t="s">
        <v>44</v>
      </c>
      <c r="H16" s="219" t="s">
        <v>45</v>
      </c>
      <c r="I16" s="215">
        <v>45294</v>
      </c>
      <c r="J16" s="215">
        <f>I16+16</f>
        <v>45310</v>
      </c>
      <c r="K16" s="215">
        <f>I16+8</f>
        <v>45302</v>
      </c>
      <c r="L16" s="215">
        <f>K16+15</f>
        <v>45317</v>
      </c>
      <c r="M16" s="215">
        <f>L16+5</f>
        <v>45322</v>
      </c>
      <c r="N16" s="215">
        <f>M16+16</f>
        <v>45338</v>
      </c>
      <c r="O16" s="215">
        <f>M16+10</f>
        <v>45332</v>
      </c>
      <c r="P16" s="215">
        <f>O16+5</f>
        <v>45337</v>
      </c>
      <c r="Q16" s="215">
        <f>P16+16</f>
        <v>45353</v>
      </c>
      <c r="R16" s="314"/>
      <c r="S16" s="215">
        <f>P16+8</f>
        <v>45345</v>
      </c>
      <c r="T16" s="215">
        <f>S16+3</f>
        <v>45348</v>
      </c>
      <c r="U16" s="215">
        <f>T16+5</f>
        <v>45353</v>
      </c>
      <c r="V16" s="215">
        <f>U16+7</f>
        <v>45360</v>
      </c>
      <c r="W16" s="215">
        <f>V16+15</f>
        <v>45375</v>
      </c>
      <c r="X16" s="218"/>
    </row>
    <row r="17" spans="1:27" s="1" customFormat="1" ht="41.25" customHeight="1" thickBot="1">
      <c r="A17" s="306"/>
      <c r="B17" s="291"/>
      <c r="C17" s="308"/>
      <c r="D17" s="310"/>
      <c r="E17" s="302"/>
      <c r="F17" s="305"/>
      <c r="G17" s="302"/>
      <c r="H17" s="219" t="s">
        <v>46</v>
      </c>
      <c r="I17" s="218"/>
      <c r="J17" s="215"/>
      <c r="K17" s="218"/>
      <c r="L17" s="218"/>
      <c r="M17" s="218"/>
      <c r="N17" s="215"/>
      <c r="O17" s="218"/>
      <c r="P17" s="218"/>
      <c r="Q17" s="215"/>
      <c r="R17" s="315"/>
      <c r="S17" s="218"/>
      <c r="T17" s="218"/>
      <c r="U17" s="218"/>
      <c r="V17" s="218"/>
      <c r="W17" s="218"/>
      <c r="X17" s="218"/>
      <c r="AA17" s="27"/>
    </row>
    <row r="18" spans="1:27" s="9" customFormat="1" ht="22.5" customHeight="1">
      <c r="A18" s="306">
        <v>5</v>
      </c>
      <c r="B18" s="281" t="s">
        <v>161</v>
      </c>
      <c r="C18" s="279">
        <v>400000000</v>
      </c>
      <c r="D18" s="309">
        <v>22</v>
      </c>
      <c r="E18" s="311" t="s">
        <v>42</v>
      </c>
      <c r="F18" s="304" t="s">
        <v>129</v>
      </c>
      <c r="G18" s="311" t="s">
        <v>44</v>
      </c>
      <c r="H18" s="219" t="s">
        <v>45</v>
      </c>
      <c r="I18" s="215">
        <v>45294</v>
      </c>
      <c r="J18" s="215">
        <f>I18+16</f>
        <v>45310</v>
      </c>
      <c r="K18" s="215">
        <f>I18+8</f>
        <v>45302</v>
      </c>
      <c r="L18" s="215">
        <f>K18+15</f>
        <v>45317</v>
      </c>
      <c r="M18" s="215">
        <f>L18+5</f>
        <v>45322</v>
      </c>
      <c r="N18" s="215">
        <f>M18+16</f>
        <v>45338</v>
      </c>
      <c r="O18" s="215">
        <f>M18+10</f>
        <v>45332</v>
      </c>
      <c r="P18" s="215">
        <f>O18+5</f>
        <v>45337</v>
      </c>
      <c r="Q18" s="215">
        <f>P18+16</f>
        <v>45353</v>
      </c>
      <c r="R18" s="314"/>
      <c r="S18" s="215">
        <f>P18+8</f>
        <v>45345</v>
      </c>
      <c r="T18" s="215">
        <f>S18+3</f>
        <v>45348</v>
      </c>
      <c r="U18" s="215">
        <f>T18+5</f>
        <v>45353</v>
      </c>
      <c r="V18" s="215">
        <f>U18+7</f>
        <v>45360</v>
      </c>
      <c r="W18" s="215">
        <f>V18+15</f>
        <v>45375</v>
      </c>
      <c r="X18" s="218"/>
      <c r="Y18" s="10"/>
      <c r="Z18" s="10"/>
      <c r="AA18" s="10"/>
    </row>
    <row r="19" spans="1:24" s="7" customFormat="1" ht="34.5" customHeight="1" thickBot="1">
      <c r="A19" s="306"/>
      <c r="B19" s="282"/>
      <c r="C19" s="280"/>
      <c r="D19" s="310"/>
      <c r="E19" s="302"/>
      <c r="F19" s="305"/>
      <c r="G19" s="302"/>
      <c r="H19" s="219" t="s">
        <v>46</v>
      </c>
      <c r="I19" s="218"/>
      <c r="J19" s="215"/>
      <c r="K19" s="218"/>
      <c r="L19" s="218"/>
      <c r="M19" s="218"/>
      <c r="N19" s="215"/>
      <c r="O19" s="218"/>
      <c r="P19" s="218"/>
      <c r="Q19" s="215"/>
      <c r="R19" s="315"/>
      <c r="S19" s="218"/>
      <c r="T19" s="218"/>
      <c r="U19" s="218"/>
      <c r="V19" s="218"/>
      <c r="W19" s="218"/>
      <c r="X19" s="218"/>
    </row>
    <row r="20" spans="1:24" s="7" customFormat="1" ht="42.75" customHeight="1" thickBot="1">
      <c r="A20" s="306">
        <v>6</v>
      </c>
      <c r="B20" s="185" t="s">
        <v>162</v>
      </c>
      <c r="C20" s="184">
        <v>300000000</v>
      </c>
      <c r="D20" s="345">
        <v>22</v>
      </c>
      <c r="E20" s="303" t="s">
        <v>42</v>
      </c>
      <c r="F20" s="304" t="s">
        <v>130</v>
      </c>
      <c r="G20" s="303" t="s">
        <v>44</v>
      </c>
      <c r="H20" s="219" t="s">
        <v>45</v>
      </c>
      <c r="I20" s="215">
        <v>45294</v>
      </c>
      <c r="J20" s="215">
        <f>I20+16</f>
        <v>45310</v>
      </c>
      <c r="K20" s="215">
        <f>I20+8</f>
        <v>45302</v>
      </c>
      <c r="L20" s="215">
        <f>K20+15</f>
        <v>45317</v>
      </c>
      <c r="M20" s="215">
        <f>L20+5</f>
        <v>45322</v>
      </c>
      <c r="N20" s="215">
        <f>M20+16</f>
        <v>45338</v>
      </c>
      <c r="O20" s="215">
        <f>M20+10</f>
        <v>45332</v>
      </c>
      <c r="P20" s="215">
        <f>O20+5</f>
        <v>45337</v>
      </c>
      <c r="Q20" s="215">
        <f>P20+16</f>
        <v>45353</v>
      </c>
      <c r="R20" s="345"/>
      <c r="S20" s="215">
        <f>P20+8</f>
        <v>45345</v>
      </c>
      <c r="T20" s="215">
        <f>S20+3</f>
        <v>45348</v>
      </c>
      <c r="U20" s="215">
        <f>T20+5</f>
        <v>45353</v>
      </c>
      <c r="V20" s="215">
        <f>U20+7</f>
        <v>45360</v>
      </c>
      <c r="W20" s="215">
        <f>V20+15</f>
        <v>45375</v>
      </c>
      <c r="X20" s="218"/>
    </row>
    <row r="21" spans="1:24" s="7" customFormat="1" ht="21" customHeight="1" hidden="1">
      <c r="A21" s="306"/>
      <c r="B21" s="185" t="s">
        <v>162</v>
      </c>
      <c r="C21" s="184">
        <v>300000000</v>
      </c>
      <c r="D21" s="345"/>
      <c r="E21" s="303"/>
      <c r="F21" s="305"/>
      <c r="G21" s="303"/>
      <c r="H21" s="219" t="s">
        <v>46</v>
      </c>
      <c r="I21" s="218"/>
      <c r="J21" s="215"/>
      <c r="K21" s="218"/>
      <c r="L21" s="218"/>
      <c r="M21" s="218"/>
      <c r="N21" s="215"/>
      <c r="O21" s="218"/>
      <c r="P21" s="218"/>
      <c r="Q21" s="215"/>
      <c r="R21" s="303"/>
      <c r="S21" s="218"/>
      <c r="T21" s="218"/>
      <c r="U21" s="218"/>
      <c r="V21" s="218"/>
      <c r="W21" s="218"/>
      <c r="X21" s="218"/>
    </row>
    <row r="22" spans="1:24" s="7" customFormat="1" ht="21">
      <c r="A22" s="306">
        <v>7</v>
      </c>
      <c r="B22" s="281" t="s">
        <v>163</v>
      </c>
      <c r="C22" s="279">
        <v>500000000</v>
      </c>
      <c r="D22" s="341">
        <v>22</v>
      </c>
      <c r="E22" s="303" t="s">
        <v>42</v>
      </c>
      <c r="F22" s="304" t="s">
        <v>131</v>
      </c>
      <c r="G22" s="303" t="s">
        <v>44</v>
      </c>
      <c r="H22" s="219" t="s">
        <v>45</v>
      </c>
      <c r="I22" s="215">
        <v>45294</v>
      </c>
      <c r="J22" s="215">
        <f>I22+16</f>
        <v>45310</v>
      </c>
      <c r="K22" s="215">
        <f>I22+8</f>
        <v>45302</v>
      </c>
      <c r="L22" s="215">
        <f>K22+15</f>
        <v>45317</v>
      </c>
      <c r="M22" s="215">
        <f>L22+5</f>
        <v>45322</v>
      </c>
      <c r="N22" s="215">
        <f>M22+16</f>
        <v>45338</v>
      </c>
      <c r="O22" s="215">
        <f>M22+10</f>
        <v>45332</v>
      </c>
      <c r="P22" s="215">
        <f>O22+5</f>
        <v>45337</v>
      </c>
      <c r="Q22" s="215">
        <f>P22+16</f>
        <v>45353</v>
      </c>
      <c r="R22" s="345"/>
      <c r="S22" s="215">
        <f>P22+8</f>
        <v>45345</v>
      </c>
      <c r="T22" s="215">
        <f>S22+3</f>
        <v>45348</v>
      </c>
      <c r="U22" s="215">
        <f>T22+5</f>
        <v>45353</v>
      </c>
      <c r="V22" s="215">
        <f>U22+7</f>
        <v>45360</v>
      </c>
      <c r="W22" s="215">
        <f>V22+15</f>
        <v>45375</v>
      </c>
      <c r="X22" s="218"/>
    </row>
    <row r="23" spans="1:24" s="7" customFormat="1" ht="33" customHeight="1" thickBot="1">
      <c r="A23" s="306"/>
      <c r="B23" s="389"/>
      <c r="C23" s="280"/>
      <c r="D23" s="341"/>
      <c r="E23" s="303"/>
      <c r="F23" s="305"/>
      <c r="G23" s="303"/>
      <c r="H23" s="219" t="s">
        <v>46</v>
      </c>
      <c r="I23" s="218"/>
      <c r="J23" s="215"/>
      <c r="K23" s="218"/>
      <c r="L23" s="218"/>
      <c r="M23" s="218"/>
      <c r="N23" s="215"/>
      <c r="O23" s="218"/>
      <c r="P23" s="218"/>
      <c r="Q23" s="215"/>
      <c r="R23" s="303"/>
      <c r="S23" s="218"/>
      <c r="T23" s="218"/>
      <c r="U23" s="218"/>
      <c r="V23" s="218"/>
      <c r="W23" s="218"/>
      <c r="X23" s="218"/>
    </row>
    <row r="24" spans="1:24" s="8" customFormat="1" ht="21.75" customHeight="1">
      <c r="A24" s="306">
        <v>8</v>
      </c>
      <c r="B24" s="346" t="s">
        <v>164</v>
      </c>
      <c r="C24" s="279">
        <v>350000000</v>
      </c>
      <c r="D24" s="345">
        <v>22</v>
      </c>
      <c r="E24" s="303" t="s">
        <v>42</v>
      </c>
      <c r="F24" s="304" t="s">
        <v>132</v>
      </c>
      <c r="G24" s="303" t="s">
        <v>44</v>
      </c>
      <c r="H24" s="219" t="s">
        <v>45</v>
      </c>
      <c r="I24" s="215">
        <v>45294</v>
      </c>
      <c r="J24" s="215">
        <f>I24+16</f>
        <v>45310</v>
      </c>
      <c r="K24" s="215">
        <f>I24+8</f>
        <v>45302</v>
      </c>
      <c r="L24" s="215">
        <f>K24+15</f>
        <v>45317</v>
      </c>
      <c r="M24" s="215">
        <f>L24+5</f>
        <v>45322</v>
      </c>
      <c r="N24" s="215">
        <f>M24+16</f>
        <v>45338</v>
      </c>
      <c r="O24" s="215">
        <f>M24+10</f>
        <v>45332</v>
      </c>
      <c r="P24" s="215">
        <f>O24+5</f>
        <v>45337</v>
      </c>
      <c r="Q24" s="215">
        <f>P24+16</f>
        <v>45353</v>
      </c>
      <c r="R24" s="345"/>
      <c r="S24" s="215">
        <f>P24+8</f>
        <v>45345</v>
      </c>
      <c r="T24" s="215">
        <f>S24+3</f>
        <v>45348</v>
      </c>
      <c r="U24" s="215">
        <f>T24+5</f>
        <v>45353</v>
      </c>
      <c r="V24" s="215">
        <f>U24+7</f>
        <v>45360</v>
      </c>
      <c r="W24" s="215">
        <f>V24+15</f>
        <v>45375</v>
      </c>
      <c r="X24" s="218"/>
    </row>
    <row r="25" spans="1:24" s="8" customFormat="1" ht="35.25" customHeight="1" thickBot="1">
      <c r="A25" s="306"/>
      <c r="B25" s="347"/>
      <c r="C25" s="280"/>
      <c r="D25" s="345"/>
      <c r="E25" s="303"/>
      <c r="F25" s="305"/>
      <c r="G25" s="303"/>
      <c r="H25" s="219" t="s">
        <v>46</v>
      </c>
      <c r="I25" s="218"/>
      <c r="J25" s="215"/>
      <c r="K25" s="218"/>
      <c r="L25" s="218"/>
      <c r="M25" s="218"/>
      <c r="N25" s="215"/>
      <c r="O25" s="218"/>
      <c r="P25" s="218"/>
      <c r="Q25" s="215"/>
      <c r="R25" s="303"/>
      <c r="S25" s="218"/>
      <c r="T25" s="218"/>
      <c r="U25" s="218"/>
      <c r="V25" s="218"/>
      <c r="W25" s="218"/>
      <c r="X25" s="218"/>
    </row>
    <row r="26" spans="1:24" s="8" customFormat="1" ht="16.5" customHeight="1">
      <c r="A26" s="306">
        <v>9</v>
      </c>
      <c r="B26" s="288" t="s">
        <v>165</v>
      </c>
      <c r="C26" s="279">
        <v>700000000</v>
      </c>
      <c r="D26" s="301">
        <v>22</v>
      </c>
      <c r="E26" s="302" t="s">
        <v>42</v>
      </c>
      <c r="F26" s="304" t="s">
        <v>138</v>
      </c>
      <c r="G26" s="302" t="s">
        <v>44</v>
      </c>
      <c r="H26" s="214" t="s">
        <v>45</v>
      </c>
      <c r="I26" s="216">
        <v>45294</v>
      </c>
      <c r="J26" s="215">
        <f>I26+16</f>
        <v>45310</v>
      </c>
      <c r="K26" s="216">
        <f>I26+15</f>
        <v>45309</v>
      </c>
      <c r="L26" s="216">
        <f>K26+30</f>
        <v>45339</v>
      </c>
      <c r="M26" s="216">
        <f>L26+15</f>
        <v>45354</v>
      </c>
      <c r="N26" s="215">
        <f>M26+16</f>
        <v>45370</v>
      </c>
      <c r="O26" s="216">
        <f>M26+22</f>
        <v>45376</v>
      </c>
      <c r="P26" s="216">
        <f>O26+7</f>
        <v>45383</v>
      </c>
      <c r="Q26" s="215">
        <f>P26+16</f>
        <v>45399</v>
      </c>
      <c r="R26" s="312"/>
      <c r="S26" s="216">
        <f>P26+14</f>
        <v>45397</v>
      </c>
      <c r="T26" s="216">
        <f>S26+10</f>
        <v>45407</v>
      </c>
      <c r="U26" s="216">
        <f>T26+3</f>
        <v>45410</v>
      </c>
      <c r="V26" s="216">
        <f>U26+5</f>
        <v>45415</v>
      </c>
      <c r="W26" s="216">
        <f>V26+7</f>
        <v>45422</v>
      </c>
      <c r="X26" s="216">
        <f>W26+15</f>
        <v>45437</v>
      </c>
    </row>
    <row r="27" spans="1:24" s="8" customFormat="1" ht="27" customHeight="1" thickBot="1">
      <c r="A27" s="306"/>
      <c r="B27" s="289"/>
      <c r="C27" s="280"/>
      <c r="D27" s="301"/>
      <c r="E27" s="303"/>
      <c r="F27" s="305"/>
      <c r="G27" s="303"/>
      <c r="H27" s="217" t="s">
        <v>46</v>
      </c>
      <c r="I27" s="218"/>
      <c r="J27" s="218"/>
      <c r="K27" s="218"/>
      <c r="L27" s="218"/>
      <c r="M27" s="218"/>
      <c r="N27" s="218"/>
      <c r="O27" s="218"/>
      <c r="P27" s="218"/>
      <c r="Q27" s="218"/>
      <c r="R27" s="302"/>
      <c r="S27" s="218"/>
      <c r="T27" s="218"/>
      <c r="U27" s="218"/>
      <c r="V27" s="218"/>
      <c r="W27" s="218"/>
      <c r="X27" s="218"/>
    </row>
    <row r="28" spans="1:24" s="8" customFormat="1" ht="19.5" customHeight="1">
      <c r="A28" s="306">
        <v>10</v>
      </c>
      <c r="B28" s="288" t="s">
        <v>166</v>
      </c>
      <c r="C28" s="309">
        <v>900000000</v>
      </c>
      <c r="D28" s="301">
        <v>22</v>
      </c>
      <c r="E28" s="302" t="s">
        <v>42</v>
      </c>
      <c r="F28" s="304" t="s">
        <v>139</v>
      </c>
      <c r="G28" s="302" t="s">
        <v>44</v>
      </c>
      <c r="H28" s="214" t="s">
        <v>45</v>
      </c>
      <c r="I28" s="216">
        <v>45294</v>
      </c>
      <c r="J28" s="215">
        <f>I28+16</f>
        <v>45310</v>
      </c>
      <c r="K28" s="216">
        <f>I28+15</f>
        <v>45309</v>
      </c>
      <c r="L28" s="216">
        <f>K28+30</f>
        <v>45339</v>
      </c>
      <c r="M28" s="216">
        <f>L28+15</f>
        <v>45354</v>
      </c>
      <c r="N28" s="215">
        <f>M28+16</f>
        <v>45370</v>
      </c>
      <c r="O28" s="216">
        <f>M28+22</f>
        <v>45376</v>
      </c>
      <c r="P28" s="216">
        <f>O28+7</f>
        <v>45383</v>
      </c>
      <c r="Q28" s="215">
        <f>P28+16</f>
        <v>45399</v>
      </c>
      <c r="R28" s="312"/>
      <c r="S28" s="216">
        <f>P28+14</f>
        <v>45397</v>
      </c>
      <c r="T28" s="216">
        <f>S28+10</f>
        <v>45407</v>
      </c>
      <c r="U28" s="216">
        <f>T28+3</f>
        <v>45410</v>
      </c>
      <c r="V28" s="216">
        <f>U28+5</f>
        <v>45415</v>
      </c>
      <c r="W28" s="216">
        <f>V28+7</f>
        <v>45422</v>
      </c>
      <c r="X28" s="216">
        <f>W28+15</f>
        <v>45437</v>
      </c>
    </row>
    <row r="29" spans="1:24" s="8" customFormat="1" ht="19.5" customHeight="1" thickBot="1">
      <c r="A29" s="306"/>
      <c r="B29" s="289"/>
      <c r="C29" s="310"/>
      <c r="D29" s="301"/>
      <c r="E29" s="303"/>
      <c r="F29" s="305"/>
      <c r="G29" s="303"/>
      <c r="H29" s="217" t="s">
        <v>46</v>
      </c>
      <c r="I29" s="218"/>
      <c r="J29" s="218"/>
      <c r="K29" s="218"/>
      <c r="L29" s="218"/>
      <c r="M29" s="218"/>
      <c r="N29" s="218"/>
      <c r="O29" s="218"/>
      <c r="P29" s="218"/>
      <c r="Q29" s="218"/>
      <c r="R29" s="302"/>
      <c r="S29" s="218"/>
      <c r="T29" s="218"/>
      <c r="U29" s="218"/>
      <c r="V29" s="218"/>
      <c r="W29" s="218"/>
      <c r="X29" s="218"/>
    </row>
    <row r="30" spans="1:24" ht="22.5" customHeight="1">
      <c r="A30" s="306">
        <v>11</v>
      </c>
      <c r="B30" s="290" t="s">
        <v>169</v>
      </c>
      <c r="C30" s="279">
        <v>550000000</v>
      </c>
      <c r="D30" s="301">
        <v>22</v>
      </c>
      <c r="E30" s="302" t="s">
        <v>42</v>
      </c>
      <c r="F30" s="304" t="s">
        <v>140</v>
      </c>
      <c r="G30" s="302" t="s">
        <v>44</v>
      </c>
      <c r="H30" s="214" t="s">
        <v>45</v>
      </c>
      <c r="I30" s="216">
        <v>45294</v>
      </c>
      <c r="J30" s="215">
        <f>I30+16</f>
        <v>45310</v>
      </c>
      <c r="K30" s="216">
        <f>I30+15</f>
        <v>45309</v>
      </c>
      <c r="L30" s="216">
        <f>K30+30</f>
        <v>45339</v>
      </c>
      <c r="M30" s="216">
        <f>L30+15</f>
        <v>45354</v>
      </c>
      <c r="N30" s="215">
        <f>M30+16</f>
        <v>45370</v>
      </c>
      <c r="O30" s="216">
        <f>M30+22</f>
        <v>45376</v>
      </c>
      <c r="P30" s="216">
        <f>O30+7</f>
        <v>45383</v>
      </c>
      <c r="Q30" s="215">
        <f>P30+16</f>
        <v>45399</v>
      </c>
      <c r="R30" s="312"/>
      <c r="S30" s="216">
        <f>P30+14</f>
        <v>45397</v>
      </c>
      <c r="T30" s="216">
        <f>S30+10</f>
        <v>45407</v>
      </c>
      <c r="U30" s="216">
        <f>T30+3</f>
        <v>45410</v>
      </c>
      <c r="V30" s="216">
        <f>U30+5</f>
        <v>45415</v>
      </c>
      <c r="W30" s="216">
        <f>V30+7</f>
        <v>45422</v>
      </c>
      <c r="X30" s="216">
        <f>W30+15</f>
        <v>45437</v>
      </c>
    </row>
    <row r="31" spans="1:24" ht="17.25" customHeight="1" thickBot="1">
      <c r="A31" s="306"/>
      <c r="B31" s="291"/>
      <c r="C31" s="280"/>
      <c r="D31" s="301"/>
      <c r="E31" s="303"/>
      <c r="F31" s="305"/>
      <c r="G31" s="303"/>
      <c r="H31" s="217" t="s">
        <v>46</v>
      </c>
      <c r="I31" s="218"/>
      <c r="J31" s="218"/>
      <c r="K31" s="218"/>
      <c r="L31" s="218"/>
      <c r="M31" s="218"/>
      <c r="N31" s="218"/>
      <c r="O31" s="218"/>
      <c r="P31" s="218"/>
      <c r="Q31" s="218"/>
      <c r="R31" s="302"/>
      <c r="S31" s="218"/>
      <c r="T31" s="218"/>
      <c r="U31" s="218"/>
      <c r="V31" s="218"/>
      <c r="W31" s="218"/>
      <c r="X31" s="218"/>
    </row>
    <row r="32" spans="1:24" ht="21" customHeight="1">
      <c r="A32" s="306">
        <v>12</v>
      </c>
      <c r="B32" s="290" t="s">
        <v>169</v>
      </c>
      <c r="C32" s="279">
        <v>439009688</v>
      </c>
      <c r="D32" s="301">
        <v>22</v>
      </c>
      <c r="E32" s="302" t="s">
        <v>42</v>
      </c>
      <c r="F32" s="304" t="s">
        <v>144</v>
      </c>
      <c r="G32" s="302" t="s">
        <v>44</v>
      </c>
      <c r="H32" s="214" t="s">
        <v>45</v>
      </c>
      <c r="I32" s="216">
        <v>45325</v>
      </c>
      <c r="J32" s="215">
        <f>I32+16</f>
        <v>45341</v>
      </c>
      <c r="K32" s="216">
        <f>I32+15</f>
        <v>45340</v>
      </c>
      <c r="L32" s="216">
        <f>K32+30</f>
        <v>45370</v>
      </c>
      <c r="M32" s="216">
        <f>L32+15</f>
        <v>45385</v>
      </c>
      <c r="N32" s="215">
        <f>M32+16</f>
        <v>45401</v>
      </c>
      <c r="O32" s="216">
        <f>M32+22</f>
        <v>45407</v>
      </c>
      <c r="P32" s="216">
        <f>O32+7</f>
        <v>45414</v>
      </c>
      <c r="Q32" s="215">
        <f>P32+16</f>
        <v>45430</v>
      </c>
      <c r="R32" s="312"/>
      <c r="S32" s="216">
        <f>P32+14</f>
        <v>45428</v>
      </c>
      <c r="T32" s="216">
        <f>S32+10</f>
        <v>45438</v>
      </c>
      <c r="U32" s="216">
        <f>T32+3</f>
        <v>45441</v>
      </c>
      <c r="V32" s="216">
        <f>U32+5</f>
        <v>45446</v>
      </c>
      <c r="W32" s="216">
        <f>V32+7</f>
        <v>45453</v>
      </c>
      <c r="X32" s="216">
        <f>W32+15</f>
        <v>45468</v>
      </c>
    </row>
    <row r="33" spans="1:24" ht="20.25" customHeight="1" thickBot="1">
      <c r="A33" s="306"/>
      <c r="B33" s="291"/>
      <c r="C33" s="280"/>
      <c r="D33" s="301"/>
      <c r="E33" s="303"/>
      <c r="F33" s="305"/>
      <c r="G33" s="303"/>
      <c r="H33" s="217" t="s">
        <v>46</v>
      </c>
      <c r="I33" s="218"/>
      <c r="J33" s="218"/>
      <c r="K33" s="218"/>
      <c r="L33" s="218"/>
      <c r="M33" s="218"/>
      <c r="N33" s="218"/>
      <c r="O33" s="218"/>
      <c r="P33" s="218"/>
      <c r="Q33" s="218"/>
      <c r="R33" s="302"/>
      <c r="S33" s="218"/>
      <c r="T33" s="218"/>
      <c r="U33" s="218"/>
      <c r="V33" s="218"/>
      <c r="W33" s="218"/>
      <c r="X33" s="218"/>
    </row>
    <row r="34" spans="1:24" ht="22.5" customHeight="1">
      <c r="A34" s="306">
        <v>13</v>
      </c>
      <c r="B34" s="187" t="s">
        <v>170</v>
      </c>
      <c r="C34" s="186">
        <v>1261325000</v>
      </c>
      <c r="D34" s="301">
        <v>22</v>
      </c>
      <c r="E34" s="302" t="s">
        <v>42</v>
      </c>
      <c r="F34" s="304" t="s">
        <v>145</v>
      </c>
      <c r="G34" s="302" t="s">
        <v>44</v>
      </c>
      <c r="H34" s="214" t="s">
        <v>45</v>
      </c>
      <c r="I34" s="216">
        <v>45294</v>
      </c>
      <c r="J34" s="215">
        <f>I34+16</f>
        <v>45310</v>
      </c>
      <c r="K34" s="216">
        <f>I34+15</f>
        <v>45309</v>
      </c>
      <c r="L34" s="216">
        <f>K34+30</f>
        <v>45339</v>
      </c>
      <c r="M34" s="216">
        <f>L34+15</f>
        <v>45354</v>
      </c>
      <c r="N34" s="215">
        <f>M34+16</f>
        <v>45370</v>
      </c>
      <c r="O34" s="216">
        <f>M34+22</f>
        <v>45376</v>
      </c>
      <c r="P34" s="216">
        <f>O34+7</f>
        <v>45383</v>
      </c>
      <c r="Q34" s="215">
        <f>P34+16</f>
        <v>45399</v>
      </c>
      <c r="R34" s="312"/>
      <c r="S34" s="216">
        <f>P34+14</f>
        <v>45397</v>
      </c>
      <c r="T34" s="216">
        <f>S34+10</f>
        <v>45407</v>
      </c>
      <c r="U34" s="216">
        <f>T34+3</f>
        <v>45410</v>
      </c>
      <c r="V34" s="216">
        <f>U34+5</f>
        <v>45415</v>
      </c>
      <c r="W34" s="216">
        <f>V34+7</f>
        <v>45422</v>
      </c>
      <c r="X34" s="216">
        <f>W34+15</f>
        <v>45437</v>
      </c>
    </row>
    <row r="35" spans="1:24" ht="26.25" customHeight="1" thickBot="1">
      <c r="A35" s="306"/>
      <c r="B35" s="187" t="s">
        <v>171</v>
      </c>
      <c r="C35" s="186">
        <v>1000000000</v>
      </c>
      <c r="D35" s="301"/>
      <c r="E35" s="303"/>
      <c r="F35" s="305"/>
      <c r="G35" s="303"/>
      <c r="H35" s="217" t="s">
        <v>46</v>
      </c>
      <c r="I35" s="218"/>
      <c r="J35" s="218"/>
      <c r="K35" s="218"/>
      <c r="L35" s="218"/>
      <c r="M35" s="218"/>
      <c r="N35" s="218"/>
      <c r="O35" s="218"/>
      <c r="P35" s="218"/>
      <c r="Q35" s="218"/>
      <c r="R35" s="302"/>
      <c r="S35" s="218"/>
      <c r="T35" s="218"/>
      <c r="U35" s="218"/>
      <c r="V35" s="218"/>
      <c r="W35" s="218"/>
      <c r="X35" s="218"/>
    </row>
    <row r="36" spans="1:24" ht="24.75" customHeight="1">
      <c r="A36" s="306">
        <v>14</v>
      </c>
      <c r="B36" s="187" t="s">
        <v>172</v>
      </c>
      <c r="C36" s="186">
        <v>1000000000</v>
      </c>
      <c r="D36" s="301">
        <v>22</v>
      </c>
      <c r="E36" s="302" t="s">
        <v>42</v>
      </c>
      <c r="F36" s="304" t="s">
        <v>146</v>
      </c>
      <c r="G36" s="302" t="s">
        <v>44</v>
      </c>
      <c r="H36" s="214" t="s">
        <v>45</v>
      </c>
      <c r="I36" s="216">
        <v>45294</v>
      </c>
      <c r="J36" s="215">
        <f>I36+16</f>
        <v>45310</v>
      </c>
      <c r="K36" s="216">
        <f>I36+15</f>
        <v>45309</v>
      </c>
      <c r="L36" s="216">
        <f>K36+30</f>
        <v>45339</v>
      </c>
      <c r="M36" s="216">
        <f>L36+15</f>
        <v>45354</v>
      </c>
      <c r="N36" s="215">
        <f>M36+16</f>
        <v>45370</v>
      </c>
      <c r="O36" s="216">
        <f>M36+22</f>
        <v>45376</v>
      </c>
      <c r="P36" s="216">
        <f>O36+7</f>
        <v>45383</v>
      </c>
      <c r="Q36" s="215">
        <f>P36+16</f>
        <v>45399</v>
      </c>
      <c r="R36" s="312"/>
      <c r="S36" s="216">
        <f>P36+14</f>
        <v>45397</v>
      </c>
      <c r="T36" s="216">
        <f>S36+10</f>
        <v>45407</v>
      </c>
      <c r="U36" s="216">
        <f>T36+3</f>
        <v>45410</v>
      </c>
      <c r="V36" s="216">
        <f>U36+5</f>
        <v>45415</v>
      </c>
      <c r="W36" s="216">
        <f>V36+7</f>
        <v>45422</v>
      </c>
      <c r="X36" s="216">
        <f>W36+15</f>
        <v>45437</v>
      </c>
    </row>
    <row r="37" spans="1:24" ht="30" customHeight="1" thickBot="1">
      <c r="A37" s="306"/>
      <c r="B37" s="187" t="s">
        <v>173</v>
      </c>
      <c r="C37" s="186">
        <v>3161325000</v>
      </c>
      <c r="D37" s="301"/>
      <c r="E37" s="303"/>
      <c r="F37" s="305"/>
      <c r="G37" s="303"/>
      <c r="H37" s="217" t="s">
        <v>46</v>
      </c>
      <c r="I37" s="218"/>
      <c r="J37" s="218"/>
      <c r="K37" s="218"/>
      <c r="L37" s="218"/>
      <c r="M37" s="218"/>
      <c r="N37" s="218"/>
      <c r="O37" s="218"/>
      <c r="P37" s="218"/>
      <c r="Q37" s="218"/>
      <c r="R37" s="302"/>
      <c r="S37" s="218"/>
      <c r="T37" s="218"/>
      <c r="U37" s="218"/>
      <c r="V37" s="218"/>
      <c r="W37" s="218"/>
      <c r="X37" s="218"/>
    </row>
    <row r="38" spans="1:24" ht="26.25" customHeight="1">
      <c r="A38" s="306">
        <v>15</v>
      </c>
      <c r="B38" s="292" t="s">
        <v>174</v>
      </c>
      <c r="C38" s="292">
        <f>3691720000+7000000000+4498811000</f>
        <v>15190531000</v>
      </c>
      <c r="D38" s="301">
        <v>22</v>
      </c>
      <c r="E38" s="302" t="s">
        <v>42</v>
      </c>
      <c r="F38" s="304" t="s">
        <v>147</v>
      </c>
      <c r="G38" s="302" t="s">
        <v>44</v>
      </c>
      <c r="H38" s="214" t="s">
        <v>45</v>
      </c>
      <c r="I38" s="216">
        <v>45294</v>
      </c>
      <c r="J38" s="215">
        <f>I38+16</f>
        <v>45310</v>
      </c>
      <c r="K38" s="216">
        <f>I38+15</f>
        <v>45309</v>
      </c>
      <c r="L38" s="216">
        <f>K38+30</f>
        <v>45339</v>
      </c>
      <c r="M38" s="216">
        <f>L38+15</f>
        <v>45354</v>
      </c>
      <c r="N38" s="215">
        <f>M38+16</f>
        <v>45370</v>
      </c>
      <c r="O38" s="216">
        <f>M38+22</f>
        <v>45376</v>
      </c>
      <c r="P38" s="216">
        <f>O38+7</f>
        <v>45383</v>
      </c>
      <c r="Q38" s="215">
        <f>P38+16</f>
        <v>45399</v>
      </c>
      <c r="R38" s="312"/>
      <c r="S38" s="216">
        <f>P38+14</f>
        <v>45397</v>
      </c>
      <c r="T38" s="216">
        <f>S38+10</f>
        <v>45407</v>
      </c>
      <c r="U38" s="216">
        <f>T38+3</f>
        <v>45410</v>
      </c>
      <c r="V38" s="216">
        <f>U38+5</f>
        <v>45415</v>
      </c>
      <c r="W38" s="216">
        <f>V38+7</f>
        <v>45422</v>
      </c>
      <c r="X38" s="216">
        <f>W38+15</f>
        <v>45437</v>
      </c>
    </row>
    <row r="39" spans="1:24" ht="52.5" customHeight="1" thickBot="1">
      <c r="A39" s="306"/>
      <c r="B39" s="293"/>
      <c r="C39" s="293"/>
      <c r="D39" s="301"/>
      <c r="E39" s="303"/>
      <c r="F39" s="305"/>
      <c r="G39" s="303"/>
      <c r="H39" s="217" t="s">
        <v>46</v>
      </c>
      <c r="I39" s="218"/>
      <c r="J39" s="218"/>
      <c r="K39" s="218"/>
      <c r="L39" s="218"/>
      <c r="M39" s="218"/>
      <c r="N39" s="218"/>
      <c r="O39" s="218"/>
      <c r="P39" s="218"/>
      <c r="Q39" s="218"/>
      <c r="R39" s="302"/>
      <c r="S39" s="218"/>
      <c r="T39" s="218"/>
      <c r="U39" s="218"/>
      <c r="V39" s="218"/>
      <c r="W39" s="218"/>
      <c r="X39" s="218"/>
    </row>
    <row r="40" spans="1:24" ht="26.25" customHeight="1">
      <c r="A40" s="306">
        <v>16</v>
      </c>
      <c r="B40" s="334" t="s">
        <v>175</v>
      </c>
      <c r="C40" s="336">
        <v>6700000000</v>
      </c>
      <c r="D40" s="301">
        <v>22</v>
      </c>
      <c r="E40" s="302" t="s">
        <v>42</v>
      </c>
      <c r="F40" s="304" t="s">
        <v>148</v>
      </c>
      <c r="G40" s="302" t="s">
        <v>44</v>
      </c>
      <c r="H40" s="214" t="s">
        <v>45</v>
      </c>
      <c r="I40" s="216">
        <v>45294</v>
      </c>
      <c r="J40" s="215">
        <f>I40+16</f>
        <v>45310</v>
      </c>
      <c r="K40" s="216">
        <f>I40+15</f>
        <v>45309</v>
      </c>
      <c r="L40" s="216">
        <f>K40+30</f>
        <v>45339</v>
      </c>
      <c r="M40" s="216">
        <f>L40+15</f>
        <v>45354</v>
      </c>
      <c r="N40" s="215">
        <f>M40+16</f>
        <v>45370</v>
      </c>
      <c r="O40" s="216">
        <f>M40+22</f>
        <v>45376</v>
      </c>
      <c r="P40" s="216">
        <f>O40+7</f>
        <v>45383</v>
      </c>
      <c r="Q40" s="215">
        <f>P40+16</f>
        <v>45399</v>
      </c>
      <c r="R40" s="312"/>
      <c r="S40" s="216">
        <f>P40+14</f>
        <v>45397</v>
      </c>
      <c r="T40" s="216">
        <f>S40+10</f>
        <v>45407</v>
      </c>
      <c r="U40" s="216">
        <f>T40+3</f>
        <v>45410</v>
      </c>
      <c r="V40" s="216">
        <f>U40+5</f>
        <v>45415</v>
      </c>
      <c r="W40" s="216">
        <f>V40+7</f>
        <v>45422</v>
      </c>
      <c r="X40" s="216">
        <f>W40+15</f>
        <v>45437</v>
      </c>
    </row>
    <row r="41" spans="1:24" ht="39" customHeight="1" thickBot="1">
      <c r="A41" s="306"/>
      <c r="B41" s="335"/>
      <c r="C41" s="337"/>
      <c r="D41" s="301"/>
      <c r="E41" s="303"/>
      <c r="F41" s="305"/>
      <c r="G41" s="303"/>
      <c r="H41" s="217" t="s">
        <v>46</v>
      </c>
      <c r="I41" s="218"/>
      <c r="J41" s="218"/>
      <c r="K41" s="218"/>
      <c r="L41" s="218"/>
      <c r="M41" s="218"/>
      <c r="N41" s="218"/>
      <c r="O41" s="218"/>
      <c r="P41" s="218"/>
      <c r="Q41" s="218"/>
      <c r="R41" s="302"/>
      <c r="S41" s="218"/>
      <c r="T41" s="218"/>
      <c r="U41" s="218"/>
      <c r="V41" s="218"/>
      <c r="W41" s="218"/>
      <c r="X41" s="218"/>
    </row>
    <row r="42" spans="1:24" ht="36" customHeight="1">
      <c r="A42" s="306">
        <v>17</v>
      </c>
      <c r="B42" s="316" t="s">
        <v>176</v>
      </c>
      <c r="C42" s="318">
        <v>3000000000</v>
      </c>
      <c r="D42" s="301">
        <v>22</v>
      </c>
      <c r="E42" s="302" t="s">
        <v>42</v>
      </c>
      <c r="F42" s="304" t="s">
        <v>149</v>
      </c>
      <c r="G42" s="302" t="s">
        <v>44</v>
      </c>
      <c r="H42" s="214" t="s">
        <v>45</v>
      </c>
      <c r="I42" s="216">
        <v>45294</v>
      </c>
      <c r="J42" s="215">
        <f>I42+16</f>
        <v>45310</v>
      </c>
      <c r="K42" s="216">
        <f>I42+15</f>
        <v>45309</v>
      </c>
      <c r="L42" s="216">
        <f>K42+30</f>
        <v>45339</v>
      </c>
      <c r="M42" s="216">
        <f>L42+15</f>
        <v>45354</v>
      </c>
      <c r="N42" s="215">
        <f>M42+16</f>
        <v>45370</v>
      </c>
      <c r="O42" s="216">
        <f>M42+22</f>
        <v>45376</v>
      </c>
      <c r="P42" s="216">
        <f>O42+7</f>
        <v>45383</v>
      </c>
      <c r="Q42" s="215">
        <f>P42+16</f>
        <v>45399</v>
      </c>
      <c r="R42" s="312"/>
      <c r="S42" s="216">
        <f>P42+14</f>
        <v>45397</v>
      </c>
      <c r="T42" s="216">
        <f>S42+10</f>
        <v>45407</v>
      </c>
      <c r="U42" s="216">
        <f>T42+3</f>
        <v>45410</v>
      </c>
      <c r="V42" s="216">
        <f>U42+5</f>
        <v>45415</v>
      </c>
      <c r="W42" s="216">
        <f>V42+7</f>
        <v>45422</v>
      </c>
      <c r="X42" s="216">
        <f>W42+15</f>
        <v>45437</v>
      </c>
    </row>
    <row r="43" spans="1:24" ht="15.75" thickBot="1">
      <c r="A43" s="306"/>
      <c r="B43" s="317"/>
      <c r="C43" s="319"/>
      <c r="D43" s="301"/>
      <c r="E43" s="303"/>
      <c r="F43" s="305"/>
      <c r="G43" s="303"/>
      <c r="H43" s="217" t="s">
        <v>46</v>
      </c>
      <c r="I43" s="218"/>
      <c r="J43" s="218"/>
      <c r="K43" s="218"/>
      <c r="L43" s="218"/>
      <c r="M43" s="218"/>
      <c r="N43" s="218"/>
      <c r="O43" s="218"/>
      <c r="P43" s="218"/>
      <c r="Q43" s="218"/>
      <c r="R43" s="302"/>
      <c r="S43" s="218"/>
      <c r="T43" s="218"/>
      <c r="U43" s="218"/>
      <c r="V43" s="218"/>
      <c r="W43" s="218"/>
      <c r="X43" s="218"/>
    </row>
    <row r="44" spans="1:24" ht="14.25" customHeight="1">
      <c r="A44" s="306">
        <v>18</v>
      </c>
      <c r="B44" s="316" t="s">
        <v>177</v>
      </c>
      <c r="C44" s="318">
        <v>2000000000</v>
      </c>
      <c r="D44" s="301">
        <v>22</v>
      </c>
      <c r="E44" s="302" t="s">
        <v>42</v>
      </c>
      <c r="F44" s="304" t="s">
        <v>226</v>
      </c>
      <c r="G44" s="302" t="s">
        <v>44</v>
      </c>
      <c r="H44" s="214" t="s">
        <v>45</v>
      </c>
      <c r="I44" s="216">
        <v>45294</v>
      </c>
      <c r="J44" s="215">
        <f>I44+16</f>
        <v>45310</v>
      </c>
      <c r="K44" s="216">
        <f>I44+15</f>
        <v>45309</v>
      </c>
      <c r="L44" s="216">
        <f>K44+30</f>
        <v>45339</v>
      </c>
      <c r="M44" s="216">
        <f>L44+15</f>
        <v>45354</v>
      </c>
      <c r="N44" s="215">
        <f>M44+16</f>
        <v>45370</v>
      </c>
      <c r="O44" s="216">
        <f>M44+22</f>
        <v>45376</v>
      </c>
      <c r="P44" s="216">
        <f>O44+7</f>
        <v>45383</v>
      </c>
      <c r="Q44" s="215">
        <f>P44+16</f>
        <v>45399</v>
      </c>
      <c r="R44" s="312"/>
      <c r="S44" s="216">
        <f>P44+14</f>
        <v>45397</v>
      </c>
      <c r="T44" s="216">
        <f>S44+10</f>
        <v>45407</v>
      </c>
      <c r="U44" s="216">
        <f>T44+3</f>
        <v>45410</v>
      </c>
      <c r="V44" s="216">
        <f>U44+5</f>
        <v>45415</v>
      </c>
      <c r="W44" s="216">
        <f>V44+7</f>
        <v>45422</v>
      </c>
      <c r="X44" s="216">
        <f>W44+15</f>
        <v>45437</v>
      </c>
    </row>
    <row r="45" spans="1:24" ht="45" customHeight="1" thickBot="1">
      <c r="A45" s="306"/>
      <c r="B45" s="317"/>
      <c r="C45" s="319"/>
      <c r="D45" s="301"/>
      <c r="E45" s="303"/>
      <c r="F45" s="305"/>
      <c r="G45" s="303"/>
      <c r="H45" s="217" t="s">
        <v>46</v>
      </c>
      <c r="I45" s="218"/>
      <c r="J45" s="218"/>
      <c r="K45" s="218"/>
      <c r="L45" s="218"/>
      <c r="M45" s="218"/>
      <c r="N45" s="218"/>
      <c r="O45" s="218"/>
      <c r="P45" s="218"/>
      <c r="Q45" s="218"/>
      <c r="R45" s="302"/>
      <c r="S45" s="218"/>
      <c r="T45" s="218"/>
      <c r="U45" s="218"/>
      <c r="V45" s="218"/>
      <c r="W45" s="218"/>
      <c r="X45" s="218"/>
    </row>
    <row r="46" spans="1:24" ht="24.75" customHeight="1">
      <c r="A46" s="306">
        <v>19</v>
      </c>
      <c r="B46" s="316" t="s">
        <v>178</v>
      </c>
      <c r="C46" s="318">
        <v>1000000000</v>
      </c>
      <c r="D46" s="301">
        <v>22</v>
      </c>
      <c r="E46" s="302" t="s">
        <v>42</v>
      </c>
      <c r="F46" s="304" t="s">
        <v>227</v>
      </c>
      <c r="G46" s="302" t="s">
        <v>44</v>
      </c>
      <c r="H46" s="214" t="s">
        <v>45</v>
      </c>
      <c r="I46" s="216">
        <v>45294</v>
      </c>
      <c r="J46" s="215">
        <f>I46+16</f>
        <v>45310</v>
      </c>
      <c r="K46" s="216">
        <f>I46+15</f>
        <v>45309</v>
      </c>
      <c r="L46" s="216">
        <f>K46+30</f>
        <v>45339</v>
      </c>
      <c r="M46" s="216">
        <f>L46+15</f>
        <v>45354</v>
      </c>
      <c r="N46" s="215">
        <f>M46+16</f>
        <v>45370</v>
      </c>
      <c r="O46" s="216">
        <f>M46+22</f>
        <v>45376</v>
      </c>
      <c r="P46" s="216">
        <f>O46+7</f>
        <v>45383</v>
      </c>
      <c r="Q46" s="215">
        <f>P46+16</f>
        <v>45399</v>
      </c>
      <c r="R46" s="312"/>
      <c r="S46" s="216">
        <f>P46+14</f>
        <v>45397</v>
      </c>
      <c r="T46" s="216">
        <f>S46+10</f>
        <v>45407</v>
      </c>
      <c r="U46" s="216">
        <f>T46+3</f>
        <v>45410</v>
      </c>
      <c r="V46" s="216">
        <f>U46+5</f>
        <v>45415</v>
      </c>
      <c r="W46" s="216">
        <f>V46+7</f>
        <v>45422</v>
      </c>
      <c r="X46" s="216">
        <f>W46+15</f>
        <v>45437</v>
      </c>
    </row>
    <row r="47" spans="1:24" ht="27" customHeight="1" thickBot="1">
      <c r="A47" s="306"/>
      <c r="B47" s="317"/>
      <c r="C47" s="319"/>
      <c r="D47" s="301"/>
      <c r="E47" s="303"/>
      <c r="F47" s="305"/>
      <c r="G47" s="303"/>
      <c r="H47" s="217" t="s">
        <v>46</v>
      </c>
      <c r="I47" s="218"/>
      <c r="J47" s="218"/>
      <c r="K47" s="218"/>
      <c r="L47" s="218"/>
      <c r="M47" s="218"/>
      <c r="N47" s="218"/>
      <c r="O47" s="218"/>
      <c r="P47" s="218"/>
      <c r="Q47" s="218"/>
      <c r="R47" s="302"/>
      <c r="S47" s="218"/>
      <c r="T47" s="218"/>
      <c r="U47" s="218"/>
      <c r="V47" s="218"/>
      <c r="W47" s="218"/>
      <c r="X47" s="218"/>
    </row>
    <row r="48" spans="1:24" ht="21" customHeight="1">
      <c r="A48" s="306">
        <v>20</v>
      </c>
      <c r="B48" s="316" t="s">
        <v>179</v>
      </c>
      <c r="C48" s="318">
        <v>2200000000</v>
      </c>
      <c r="D48" s="301">
        <v>22</v>
      </c>
      <c r="E48" s="302" t="s">
        <v>42</v>
      </c>
      <c r="F48" s="304" t="s">
        <v>228</v>
      </c>
      <c r="G48" s="302" t="s">
        <v>44</v>
      </c>
      <c r="H48" s="214" t="s">
        <v>45</v>
      </c>
      <c r="I48" s="216">
        <v>44929</v>
      </c>
      <c r="J48" s="215">
        <f>I48+16</f>
        <v>44945</v>
      </c>
      <c r="K48" s="216">
        <f>I48+15</f>
        <v>44944</v>
      </c>
      <c r="L48" s="216">
        <f>K48+30</f>
        <v>44974</v>
      </c>
      <c r="M48" s="216">
        <f>L48+15</f>
        <v>44989</v>
      </c>
      <c r="N48" s="215">
        <f>M48+16</f>
        <v>45005</v>
      </c>
      <c r="O48" s="216">
        <f>M48+22</f>
        <v>45011</v>
      </c>
      <c r="P48" s="216">
        <f>O48+7</f>
        <v>45018</v>
      </c>
      <c r="Q48" s="215">
        <f>P48+16</f>
        <v>45034</v>
      </c>
      <c r="R48" s="312"/>
      <c r="S48" s="216">
        <f>P48+14</f>
        <v>45032</v>
      </c>
      <c r="T48" s="216">
        <f>S48+10</f>
        <v>45042</v>
      </c>
      <c r="U48" s="216">
        <f>T48+3</f>
        <v>45045</v>
      </c>
      <c r="V48" s="216">
        <f>U48+5</f>
        <v>45050</v>
      </c>
      <c r="W48" s="216">
        <f>V48+7</f>
        <v>45057</v>
      </c>
      <c r="X48" s="216">
        <f>W48+15</f>
        <v>45072</v>
      </c>
    </row>
    <row r="49" spans="1:24" ht="57" customHeight="1" thickBot="1">
      <c r="A49" s="306"/>
      <c r="B49" s="317"/>
      <c r="C49" s="319"/>
      <c r="D49" s="301"/>
      <c r="E49" s="303"/>
      <c r="F49" s="305"/>
      <c r="G49" s="303"/>
      <c r="H49" s="217" t="s">
        <v>46</v>
      </c>
      <c r="I49" s="218"/>
      <c r="J49" s="218"/>
      <c r="K49" s="218"/>
      <c r="L49" s="218"/>
      <c r="M49" s="218"/>
      <c r="N49" s="218"/>
      <c r="O49" s="218"/>
      <c r="P49" s="218"/>
      <c r="Q49" s="218"/>
      <c r="R49" s="302"/>
      <c r="S49" s="218"/>
      <c r="T49" s="218"/>
      <c r="U49" s="218"/>
      <c r="V49" s="218"/>
      <c r="W49" s="218"/>
      <c r="X49" s="218"/>
    </row>
    <row r="50" spans="1:24" ht="21" customHeight="1">
      <c r="A50" s="281">
        <v>21</v>
      </c>
      <c r="B50" s="292" t="s">
        <v>180</v>
      </c>
      <c r="C50" s="292">
        <v>2841430000</v>
      </c>
      <c r="D50" s="301">
        <v>22</v>
      </c>
      <c r="E50" s="302" t="s">
        <v>42</v>
      </c>
      <c r="F50" s="304" t="s">
        <v>229</v>
      </c>
      <c r="G50" s="302" t="s">
        <v>44</v>
      </c>
      <c r="H50" s="214" t="s">
        <v>45</v>
      </c>
      <c r="I50" s="216">
        <v>45294</v>
      </c>
      <c r="J50" s="215">
        <f>I50+16</f>
        <v>45310</v>
      </c>
      <c r="K50" s="216">
        <f>I50+15</f>
        <v>45309</v>
      </c>
      <c r="L50" s="216">
        <f>K50+30</f>
        <v>45339</v>
      </c>
      <c r="M50" s="216">
        <f>L50+15</f>
        <v>45354</v>
      </c>
      <c r="N50" s="215">
        <f>M50+16</f>
        <v>45370</v>
      </c>
      <c r="O50" s="216">
        <f>M50+22</f>
        <v>45376</v>
      </c>
      <c r="P50" s="216">
        <f>O50+7</f>
        <v>45383</v>
      </c>
      <c r="Q50" s="215">
        <f>P50+16</f>
        <v>45399</v>
      </c>
      <c r="R50" s="312"/>
      <c r="S50" s="216">
        <f>P50+14</f>
        <v>45397</v>
      </c>
      <c r="T50" s="216">
        <f>S50+10</f>
        <v>45407</v>
      </c>
      <c r="U50" s="216">
        <f>T50+3</f>
        <v>45410</v>
      </c>
      <c r="V50" s="216">
        <f>U50+5</f>
        <v>45415</v>
      </c>
      <c r="W50" s="216">
        <f>V50+7</f>
        <v>45422</v>
      </c>
      <c r="X50" s="216">
        <f>W50+15</f>
        <v>45437</v>
      </c>
    </row>
    <row r="51" spans="1:24" ht="19.5" customHeight="1" thickBot="1">
      <c r="A51" s="282"/>
      <c r="B51" s="293"/>
      <c r="C51" s="293"/>
      <c r="D51" s="301"/>
      <c r="E51" s="303"/>
      <c r="F51" s="305"/>
      <c r="G51" s="303"/>
      <c r="H51" s="217" t="s">
        <v>46</v>
      </c>
      <c r="I51" s="218"/>
      <c r="J51" s="218"/>
      <c r="K51" s="218"/>
      <c r="L51" s="218"/>
      <c r="M51" s="218"/>
      <c r="N51" s="218"/>
      <c r="O51" s="218"/>
      <c r="P51" s="218"/>
      <c r="Q51" s="218"/>
      <c r="R51" s="302"/>
      <c r="S51" s="218"/>
      <c r="T51" s="218"/>
      <c r="U51" s="218"/>
      <c r="V51" s="218"/>
      <c r="W51" s="218"/>
      <c r="X51" s="218"/>
    </row>
    <row r="52" spans="1:24" ht="15" customHeight="1">
      <c r="A52" s="281">
        <v>22</v>
      </c>
      <c r="B52" s="290" t="s">
        <v>181</v>
      </c>
      <c r="C52" s="292">
        <f>2000*1000000</f>
        <v>2000000000</v>
      </c>
      <c r="D52" s="301">
        <v>22</v>
      </c>
      <c r="E52" s="302" t="s">
        <v>42</v>
      </c>
      <c r="F52" s="304" t="s">
        <v>230</v>
      </c>
      <c r="G52" s="302" t="s">
        <v>44</v>
      </c>
      <c r="H52" s="214" t="s">
        <v>45</v>
      </c>
      <c r="I52" s="216">
        <v>45294</v>
      </c>
      <c r="J52" s="215">
        <f>I52+16</f>
        <v>45310</v>
      </c>
      <c r="K52" s="216">
        <f>I52+15</f>
        <v>45309</v>
      </c>
      <c r="L52" s="216">
        <f>K52+30</f>
        <v>45339</v>
      </c>
      <c r="M52" s="216">
        <f>L52+15</f>
        <v>45354</v>
      </c>
      <c r="N52" s="215">
        <f>M52+16</f>
        <v>45370</v>
      </c>
      <c r="O52" s="216">
        <f>M52+22</f>
        <v>45376</v>
      </c>
      <c r="P52" s="216">
        <f>O52+7</f>
        <v>45383</v>
      </c>
      <c r="Q52" s="215">
        <f>P52+16</f>
        <v>45399</v>
      </c>
      <c r="R52" s="312"/>
      <c r="S52" s="216">
        <f>P52+14</f>
        <v>45397</v>
      </c>
      <c r="T52" s="216">
        <f>S52+10</f>
        <v>45407</v>
      </c>
      <c r="U52" s="216">
        <f>T52+3</f>
        <v>45410</v>
      </c>
      <c r="V52" s="216">
        <f>U52+5</f>
        <v>45415</v>
      </c>
      <c r="W52" s="216">
        <f>V52+7</f>
        <v>45422</v>
      </c>
      <c r="X52" s="216">
        <f>W52+15</f>
        <v>45437</v>
      </c>
    </row>
    <row r="53" spans="1:24" ht="39" customHeight="1" thickBot="1">
      <c r="A53" s="282"/>
      <c r="B53" s="291"/>
      <c r="C53" s="293"/>
      <c r="D53" s="301"/>
      <c r="E53" s="303"/>
      <c r="F53" s="305"/>
      <c r="G53" s="303"/>
      <c r="H53" s="217" t="s">
        <v>46</v>
      </c>
      <c r="I53" s="218"/>
      <c r="J53" s="218"/>
      <c r="K53" s="218"/>
      <c r="L53" s="218"/>
      <c r="M53" s="218"/>
      <c r="N53" s="218"/>
      <c r="O53" s="218"/>
      <c r="P53" s="218"/>
      <c r="Q53" s="218"/>
      <c r="R53" s="302"/>
      <c r="S53" s="218"/>
      <c r="T53" s="218"/>
      <c r="U53" s="218"/>
      <c r="V53" s="218"/>
      <c r="W53" s="218"/>
      <c r="X53" s="218"/>
    </row>
    <row r="54" spans="1:24" ht="18" customHeight="1">
      <c r="A54" s="281">
        <v>23</v>
      </c>
      <c r="B54" s="292" t="s">
        <v>196</v>
      </c>
      <c r="C54" s="292">
        <v>525000000</v>
      </c>
      <c r="D54" s="301">
        <v>22</v>
      </c>
      <c r="E54" s="302" t="s">
        <v>42</v>
      </c>
      <c r="F54" s="304" t="s">
        <v>231</v>
      </c>
      <c r="G54" s="302" t="s">
        <v>44</v>
      </c>
      <c r="H54" s="214" t="s">
        <v>45</v>
      </c>
      <c r="I54" s="216">
        <v>45294</v>
      </c>
      <c r="J54" s="215">
        <f>I54+16</f>
        <v>45310</v>
      </c>
      <c r="K54" s="216">
        <f>I54+15</f>
        <v>45309</v>
      </c>
      <c r="L54" s="216">
        <f>K54+30</f>
        <v>45339</v>
      </c>
      <c r="M54" s="216">
        <f>L54+15</f>
        <v>45354</v>
      </c>
      <c r="N54" s="215">
        <f>M54+16</f>
        <v>45370</v>
      </c>
      <c r="O54" s="216">
        <f>M54+22</f>
        <v>45376</v>
      </c>
      <c r="P54" s="216">
        <f>O54+7</f>
        <v>45383</v>
      </c>
      <c r="Q54" s="215">
        <f>P54+16</f>
        <v>45399</v>
      </c>
      <c r="R54" s="312"/>
      <c r="S54" s="216">
        <f>P54+14</f>
        <v>45397</v>
      </c>
      <c r="T54" s="216">
        <f>S54+10</f>
        <v>45407</v>
      </c>
      <c r="U54" s="216">
        <f>T54+3</f>
        <v>45410</v>
      </c>
      <c r="V54" s="216">
        <f>U54+5</f>
        <v>45415</v>
      </c>
      <c r="W54" s="216">
        <f>V54+7</f>
        <v>45422</v>
      </c>
      <c r="X54" s="216">
        <f>W54+15</f>
        <v>45437</v>
      </c>
    </row>
    <row r="55" spans="1:24" ht="33.75" customHeight="1">
      <c r="A55" s="282"/>
      <c r="B55" s="293"/>
      <c r="C55" s="293"/>
      <c r="D55" s="301"/>
      <c r="E55" s="303"/>
      <c r="F55" s="305"/>
      <c r="G55" s="303"/>
      <c r="H55" s="217" t="s">
        <v>46</v>
      </c>
      <c r="I55" s="218"/>
      <c r="J55" s="218"/>
      <c r="K55" s="218"/>
      <c r="L55" s="218"/>
      <c r="M55" s="218"/>
      <c r="N55" s="218"/>
      <c r="O55" s="218"/>
      <c r="P55" s="218"/>
      <c r="Q55" s="218"/>
      <c r="R55" s="302"/>
      <c r="S55" s="218"/>
      <c r="T55" s="218"/>
      <c r="U55" s="218"/>
      <c r="V55" s="218"/>
      <c r="W55" s="218"/>
      <c r="X55" s="218"/>
    </row>
    <row r="56" spans="1:24" ht="15">
      <c r="A56" s="183"/>
      <c r="B56" s="220" t="s">
        <v>47</v>
      </c>
      <c r="C56" s="221">
        <f>SUM(C10:C55)</f>
        <v>47968620688</v>
      </c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22"/>
      <c r="S56" s="218"/>
      <c r="T56" s="218"/>
      <c r="U56" s="218"/>
      <c r="V56" s="218"/>
      <c r="W56" s="218"/>
      <c r="X56" s="218"/>
    </row>
    <row r="57" spans="1:24" ht="27" customHeight="1">
      <c r="A57" s="195"/>
      <c r="B57" s="223" t="s">
        <v>0</v>
      </c>
      <c r="C57" s="224"/>
      <c r="D57" s="224"/>
      <c r="E57" s="224"/>
      <c r="F57" s="224"/>
      <c r="G57" s="224"/>
      <c r="H57" s="195"/>
      <c r="I57" s="195"/>
      <c r="J57" s="195"/>
      <c r="K57" s="195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</row>
    <row r="58" spans="1:24" ht="15">
      <c r="A58" s="195"/>
      <c r="B58" s="196" t="s">
        <v>1</v>
      </c>
      <c r="C58" s="409" t="s">
        <v>97</v>
      </c>
      <c r="D58" s="410"/>
      <c r="E58" s="410"/>
      <c r="F58" s="410"/>
      <c r="G58" s="410"/>
      <c r="H58" s="410"/>
      <c r="I58" s="411"/>
      <c r="J58" s="197"/>
      <c r="K58" s="195"/>
      <c r="L58" s="195"/>
      <c r="M58" s="195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</row>
    <row r="59" spans="1:24" ht="15">
      <c r="A59" s="195"/>
      <c r="B59" s="196" t="s">
        <v>2</v>
      </c>
      <c r="C59" s="325">
        <v>2023</v>
      </c>
      <c r="D59" s="326"/>
      <c r="E59" s="326"/>
      <c r="F59" s="326"/>
      <c r="G59" s="326"/>
      <c r="H59" s="326"/>
      <c r="I59" s="327"/>
      <c r="J59" s="197"/>
      <c r="K59" s="195"/>
      <c r="L59" s="195"/>
      <c r="M59" s="195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</row>
    <row r="60" spans="1:24" ht="15">
      <c r="A60" s="195"/>
      <c r="B60" s="196" t="s">
        <v>2</v>
      </c>
      <c r="C60" s="325">
        <v>2023</v>
      </c>
      <c r="D60" s="326"/>
      <c r="E60" s="326"/>
      <c r="F60" s="326"/>
      <c r="G60" s="326"/>
      <c r="H60" s="326"/>
      <c r="I60" s="327"/>
      <c r="J60" s="197"/>
      <c r="K60" s="195"/>
      <c r="L60" s="195"/>
      <c r="M60" s="195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</row>
    <row r="61" spans="1:24" ht="15">
      <c r="A61" s="195"/>
      <c r="B61" s="196" t="s">
        <v>3</v>
      </c>
      <c r="C61" s="409" t="s">
        <v>97</v>
      </c>
      <c r="D61" s="410"/>
      <c r="E61" s="410"/>
      <c r="F61" s="410"/>
      <c r="G61" s="410"/>
      <c r="H61" s="410"/>
      <c r="I61" s="411"/>
      <c r="J61" s="197"/>
      <c r="K61" s="195"/>
      <c r="L61" s="195"/>
      <c r="M61" s="195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</row>
    <row r="62" spans="1:24" ht="42">
      <c r="A62" s="195"/>
      <c r="B62" s="196" t="s">
        <v>4</v>
      </c>
      <c r="C62" s="338" t="s">
        <v>98</v>
      </c>
      <c r="D62" s="339"/>
      <c r="E62" s="339"/>
      <c r="F62" s="339"/>
      <c r="G62" s="339"/>
      <c r="H62" s="339"/>
      <c r="I62" s="340"/>
      <c r="J62" s="197"/>
      <c r="K62" s="195"/>
      <c r="L62" s="195"/>
      <c r="M62" s="195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</row>
    <row r="63" spans="1:24" ht="15">
      <c r="A63" s="225"/>
      <c r="B63" s="196" t="s">
        <v>5</v>
      </c>
      <c r="C63" s="325" t="s">
        <v>153</v>
      </c>
      <c r="D63" s="326"/>
      <c r="E63" s="326"/>
      <c r="F63" s="326"/>
      <c r="G63" s="326"/>
      <c r="H63" s="326"/>
      <c r="I63" s="327"/>
      <c r="J63" s="197"/>
      <c r="K63" s="195"/>
      <c r="L63" s="195"/>
      <c r="M63" s="195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</row>
    <row r="64" spans="1:24" ht="15.75" thickBot="1">
      <c r="A64" s="195"/>
      <c r="B64" s="324" t="s">
        <v>135</v>
      </c>
      <c r="C64" s="324"/>
      <c r="D64" s="324"/>
      <c r="E64" s="324"/>
      <c r="F64" s="324"/>
      <c r="G64" s="324"/>
      <c r="H64" s="324"/>
      <c r="I64" s="324"/>
      <c r="J64" s="324"/>
      <c r="K64" s="324"/>
      <c r="L64" s="226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</row>
    <row r="65" spans="1:24" ht="18.75" thickBot="1">
      <c r="A65" s="321" t="s">
        <v>13</v>
      </c>
      <c r="B65" s="328" t="s">
        <v>7</v>
      </c>
      <c r="C65" s="329"/>
      <c r="D65" s="329"/>
      <c r="E65" s="329"/>
      <c r="F65" s="329"/>
      <c r="G65" s="330"/>
      <c r="H65" s="390" t="s">
        <v>8</v>
      </c>
      <c r="I65" s="333" t="s">
        <v>48</v>
      </c>
      <c r="J65" s="329"/>
      <c r="K65" s="329"/>
      <c r="L65" s="330"/>
      <c r="M65" s="392" t="s">
        <v>10</v>
      </c>
      <c r="N65" s="393"/>
      <c r="O65" s="394"/>
      <c r="P65" s="333" t="s">
        <v>11</v>
      </c>
      <c r="Q65" s="329"/>
      <c r="R65" s="329"/>
      <c r="S65" s="329"/>
      <c r="T65" s="329"/>
      <c r="U65" s="330"/>
      <c r="V65" s="333" t="s">
        <v>12</v>
      </c>
      <c r="W65" s="330"/>
      <c r="X65" s="227"/>
    </row>
    <row r="66" spans="1:24" ht="14.25" customHeight="1">
      <c r="A66" s="322"/>
      <c r="B66" s="331" t="s">
        <v>14</v>
      </c>
      <c r="C66" s="331" t="s">
        <v>15</v>
      </c>
      <c r="D66" s="331" t="s">
        <v>16</v>
      </c>
      <c r="E66" s="331" t="s">
        <v>17</v>
      </c>
      <c r="F66" s="331" t="s">
        <v>18</v>
      </c>
      <c r="G66" s="428" t="s">
        <v>19</v>
      </c>
      <c r="H66" s="391"/>
      <c r="I66" s="418" t="s">
        <v>49</v>
      </c>
      <c r="J66" s="228" t="s">
        <v>50</v>
      </c>
      <c r="K66" s="229" t="s">
        <v>51</v>
      </c>
      <c r="L66" s="230" t="s">
        <v>23</v>
      </c>
      <c r="M66" s="231" t="s">
        <v>52</v>
      </c>
      <c r="N66" s="232" t="s">
        <v>53</v>
      </c>
      <c r="O66" s="233" t="s">
        <v>26</v>
      </c>
      <c r="P66" s="234" t="s">
        <v>54</v>
      </c>
      <c r="Q66" s="229" t="s">
        <v>55</v>
      </c>
      <c r="R66" s="420" t="s">
        <v>56</v>
      </c>
      <c r="S66" s="229" t="s">
        <v>57</v>
      </c>
      <c r="T66" s="229" t="s">
        <v>58</v>
      </c>
      <c r="U66" s="230" t="s">
        <v>33</v>
      </c>
      <c r="V66" s="381" t="s">
        <v>34</v>
      </c>
      <c r="W66" s="379" t="s">
        <v>35</v>
      </c>
      <c r="X66" s="235"/>
    </row>
    <row r="67" spans="1:24" ht="51.75" customHeight="1">
      <c r="A67" s="323"/>
      <c r="B67" s="332"/>
      <c r="C67" s="332"/>
      <c r="D67" s="332"/>
      <c r="E67" s="332"/>
      <c r="F67" s="332"/>
      <c r="G67" s="429"/>
      <c r="H67" s="391"/>
      <c r="I67" s="419"/>
      <c r="J67" s="236" t="s">
        <v>127</v>
      </c>
      <c r="K67" s="236" t="s">
        <v>36</v>
      </c>
      <c r="L67" s="237" t="s">
        <v>38</v>
      </c>
      <c r="M67" s="238" t="s">
        <v>60</v>
      </c>
      <c r="N67" s="239" t="s">
        <v>127</v>
      </c>
      <c r="O67" s="240" t="s">
        <v>38</v>
      </c>
      <c r="P67" s="241" t="s">
        <v>59</v>
      </c>
      <c r="Q67" s="242" t="s">
        <v>127</v>
      </c>
      <c r="R67" s="421"/>
      <c r="S67" s="243" t="s">
        <v>36</v>
      </c>
      <c r="T67" s="242" t="s">
        <v>36</v>
      </c>
      <c r="U67" s="244" t="s">
        <v>41</v>
      </c>
      <c r="V67" s="382"/>
      <c r="W67" s="380"/>
      <c r="X67" s="235"/>
    </row>
    <row r="68" spans="1:24" ht="18" customHeight="1">
      <c r="A68" s="320">
        <v>1</v>
      </c>
      <c r="B68" s="276" t="str">
        <f>'[1]LFI 2024 - Ministre'!C25</f>
        <v>Achats de Pré-imprimés</v>
      </c>
      <c r="C68" s="313">
        <f>'[1]LFI 2024 - Ministre'!D25</f>
        <v>84604424</v>
      </c>
      <c r="D68" s="272">
        <v>22</v>
      </c>
      <c r="E68" s="273" t="s">
        <v>42</v>
      </c>
      <c r="F68" s="271" t="s">
        <v>90</v>
      </c>
      <c r="G68" s="273" t="s">
        <v>61</v>
      </c>
      <c r="H68" s="245" t="s">
        <v>45</v>
      </c>
      <c r="I68" s="246">
        <v>45294</v>
      </c>
      <c r="J68" s="246">
        <f>+I68+12</f>
        <v>45306</v>
      </c>
      <c r="K68" s="246">
        <f>I68+3</f>
        <v>45297</v>
      </c>
      <c r="L68" s="246">
        <f>K68+15</f>
        <v>45312</v>
      </c>
      <c r="M68" s="247">
        <f>L68+5</f>
        <v>45317</v>
      </c>
      <c r="N68" s="247">
        <f>I68+12</f>
        <v>45306</v>
      </c>
      <c r="O68" s="247">
        <f>M68+10</f>
        <v>45327</v>
      </c>
      <c r="P68" s="247">
        <f>O68+5</f>
        <v>45332</v>
      </c>
      <c r="Q68" s="247">
        <f>P68+12</f>
        <v>45344</v>
      </c>
      <c r="R68" s="264"/>
      <c r="S68" s="247">
        <f>Q68+3</f>
        <v>45347</v>
      </c>
      <c r="T68" s="247">
        <f>S68+3</f>
        <v>45350</v>
      </c>
      <c r="U68" s="247">
        <f>T68+3</f>
        <v>45353</v>
      </c>
      <c r="V68" s="247">
        <f>U68+3</f>
        <v>45356</v>
      </c>
      <c r="W68" s="247">
        <f>V68+3</f>
        <v>45359</v>
      </c>
      <c r="X68" s="249"/>
    </row>
    <row r="69" spans="1:24" ht="18">
      <c r="A69" s="320"/>
      <c r="B69" s="287"/>
      <c r="C69" s="272"/>
      <c r="D69" s="264"/>
      <c r="E69" s="265"/>
      <c r="F69" s="264"/>
      <c r="G69" s="265"/>
      <c r="H69" s="251" t="s">
        <v>46</v>
      </c>
      <c r="I69" s="250"/>
      <c r="J69" s="250"/>
      <c r="K69" s="250"/>
      <c r="L69" s="250"/>
      <c r="M69" s="250"/>
      <c r="N69" s="250"/>
      <c r="O69" s="250"/>
      <c r="P69" s="250"/>
      <c r="Q69" s="250"/>
      <c r="R69" s="265"/>
      <c r="S69" s="250"/>
      <c r="T69" s="250"/>
      <c r="U69" s="250"/>
      <c r="V69" s="250"/>
      <c r="W69" s="250"/>
      <c r="X69" s="249"/>
    </row>
    <row r="70" spans="1:24" ht="18" customHeight="1">
      <c r="A70" s="320">
        <v>2</v>
      </c>
      <c r="B70" s="276" t="s">
        <v>155</v>
      </c>
      <c r="C70" s="313">
        <f>'[1]LFI 2024 - Ministre'!D27</f>
        <v>30283243</v>
      </c>
      <c r="D70" s="264">
        <v>22</v>
      </c>
      <c r="E70" s="265" t="s">
        <v>42</v>
      </c>
      <c r="F70" s="271" t="s">
        <v>89</v>
      </c>
      <c r="G70" s="265" t="s">
        <v>61</v>
      </c>
      <c r="H70" s="245" t="s">
        <v>45</v>
      </c>
      <c r="I70" s="247">
        <v>45294</v>
      </c>
      <c r="J70" s="247"/>
      <c r="K70" s="247">
        <f>I70+8</f>
        <v>45302</v>
      </c>
      <c r="L70" s="247">
        <f>K70+15</f>
        <v>45317</v>
      </c>
      <c r="M70" s="247">
        <f>L70+5</f>
        <v>45322</v>
      </c>
      <c r="N70" s="247"/>
      <c r="O70" s="247">
        <f>M70+10</f>
        <v>45332</v>
      </c>
      <c r="P70" s="247">
        <f>O70+5</f>
        <v>45337</v>
      </c>
      <c r="Q70" s="247"/>
      <c r="R70" s="264"/>
      <c r="S70" s="247">
        <f>P70+8</f>
        <v>45345</v>
      </c>
      <c r="T70" s="247">
        <f>S70+3</f>
        <v>45348</v>
      </c>
      <c r="U70" s="247">
        <f>T70+5</f>
        <v>45353</v>
      </c>
      <c r="V70" s="247">
        <f>U70+7</f>
        <v>45360</v>
      </c>
      <c r="W70" s="247">
        <f>V70+15</f>
        <v>45375</v>
      </c>
      <c r="X70" s="249"/>
    </row>
    <row r="71" spans="1:24" ht="25.5" customHeight="1">
      <c r="A71" s="320"/>
      <c r="B71" s="287"/>
      <c r="C71" s="272"/>
      <c r="D71" s="264"/>
      <c r="E71" s="265"/>
      <c r="F71" s="264"/>
      <c r="G71" s="265"/>
      <c r="H71" s="251" t="s">
        <v>46</v>
      </c>
      <c r="I71" s="250"/>
      <c r="J71" s="250"/>
      <c r="K71" s="250"/>
      <c r="L71" s="250"/>
      <c r="M71" s="250"/>
      <c r="N71" s="250"/>
      <c r="O71" s="250"/>
      <c r="P71" s="250"/>
      <c r="Q71" s="250"/>
      <c r="R71" s="265"/>
      <c r="S71" s="250"/>
      <c r="T71" s="250"/>
      <c r="U71" s="250"/>
      <c r="V71" s="250"/>
      <c r="W71" s="250"/>
      <c r="X71" s="249"/>
    </row>
    <row r="72" spans="1:24" ht="25.5" customHeight="1">
      <c r="A72" s="276">
        <v>3</v>
      </c>
      <c r="B72" s="288" t="s">
        <v>156</v>
      </c>
      <c r="C72" s="279">
        <v>30283243</v>
      </c>
      <c r="D72" s="264">
        <v>22</v>
      </c>
      <c r="E72" s="265" t="s">
        <v>42</v>
      </c>
      <c r="F72" s="271" t="s">
        <v>198</v>
      </c>
      <c r="G72" s="265" t="s">
        <v>61</v>
      </c>
      <c r="H72" s="245" t="s">
        <v>45</v>
      </c>
      <c r="I72" s="246">
        <v>45294</v>
      </c>
      <c r="J72" s="247">
        <f>I72+12</f>
        <v>45306</v>
      </c>
      <c r="K72" s="247">
        <f aca="true" t="shared" si="0" ref="K72:W74">J72+12</f>
        <v>45318</v>
      </c>
      <c r="L72" s="247">
        <f t="shared" si="0"/>
        <v>45330</v>
      </c>
      <c r="M72" s="247">
        <f t="shared" si="0"/>
        <v>45342</v>
      </c>
      <c r="N72" s="247">
        <f t="shared" si="0"/>
        <v>45354</v>
      </c>
      <c r="O72" s="247">
        <f t="shared" si="0"/>
        <v>45366</v>
      </c>
      <c r="P72" s="247">
        <f t="shared" si="0"/>
        <v>45378</v>
      </c>
      <c r="Q72" s="247">
        <f t="shared" si="0"/>
        <v>45390</v>
      </c>
      <c r="R72" s="247"/>
      <c r="S72" s="247">
        <f>Q72+3</f>
        <v>45393</v>
      </c>
      <c r="T72" s="247">
        <f t="shared" si="0"/>
        <v>45405</v>
      </c>
      <c r="U72" s="247">
        <f t="shared" si="0"/>
        <v>45417</v>
      </c>
      <c r="V72" s="247">
        <f t="shared" si="0"/>
        <v>45429</v>
      </c>
      <c r="W72" s="247">
        <f t="shared" si="0"/>
        <v>45441</v>
      </c>
      <c r="X72" s="249"/>
    </row>
    <row r="73" spans="1:24" ht="25.5" customHeight="1">
      <c r="A73" s="287"/>
      <c r="B73" s="289"/>
      <c r="C73" s="280"/>
      <c r="D73" s="264"/>
      <c r="E73" s="265"/>
      <c r="F73" s="264"/>
      <c r="G73" s="265"/>
      <c r="H73" s="251" t="s">
        <v>46</v>
      </c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49"/>
    </row>
    <row r="74" spans="1:24" ht="25.5" customHeight="1">
      <c r="A74" s="276">
        <v>4</v>
      </c>
      <c r="B74" s="288" t="s">
        <v>157</v>
      </c>
      <c r="C74" s="279">
        <v>130000000</v>
      </c>
      <c r="D74" s="313">
        <v>22</v>
      </c>
      <c r="E74" s="265" t="s">
        <v>42</v>
      </c>
      <c r="F74" s="271" t="s">
        <v>99</v>
      </c>
      <c r="G74" s="265" t="s">
        <v>61</v>
      </c>
      <c r="H74" s="245" t="s">
        <v>45</v>
      </c>
      <c r="I74" s="246">
        <v>45294</v>
      </c>
      <c r="J74" s="247">
        <f>I74+12</f>
        <v>45306</v>
      </c>
      <c r="K74" s="247">
        <f t="shared" si="0"/>
        <v>45318</v>
      </c>
      <c r="L74" s="247">
        <f t="shared" si="0"/>
        <v>45330</v>
      </c>
      <c r="M74" s="247">
        <f t="shared" si="0"/>
        <v>45342</v>
      </c>
      <c r="N74" s="247">
        <f t="shared" si="0"/>
        <v>45354</v>
      </c>
      <c r="O74" s="247">
        <f t="shared" si="0"/>
        <v>45366</v>
      </c>
      <c r="P74" s="247">
        <f t="shared" si="0"/>
        <v>45378</v>
      </c>
      <c r="Q74" s="247">
        <f t="shared" si="0"/>
        <v>45390</v>
      </c>
      <c r="R74" s="247"/>
      <c r="S74" s="247">
        <f>Q74+3</f>
        <v>45393</v>
      </c>
      <c r="T74" s="247">
        <f t="shared" si="0"/>
        <v>45405</v>
      </c>
      <c r="U74" s="247">
        <f t="shared" si="0"/>
        <v>45417</v>
      </c>
      <c r="V74" s="247">
        <f t="shared" si="0"/>
        <v>45429</v>
      </c>
      <c r="W74" s="247">
        <f t="shared" si="0"/>
        <v>45441</v>
      </c>
      <c r="X74" s="249"/>
    </row>
    <row r="75" spans="1:24" ht="25.5" customHeight="1">
      <c r="A75" s="287"/>
      <c r="B75" s="289"/>
      <c r="C75" s="280"/>
      <c r="D75" s="272"/>
      <c r="E75" s="265"/>
      <c r="F75" s="264"/>
      <c r="G75" s="265"/>
      <c r="H75" s="251" t="s">
        <v>46</v>
      </c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49"/>
    </row>
    <row r="76" spans="1:24" ht="18" customHeight="1">
      <c r="A76" s="320">
        <v>5</v>
      </c>
      <c r="B76" s="274" t="str">
        <f>'[1]LFI 2024 - Ministre'!C31</f>
        <v>Achats de Pré-imprimés</v>
      </c>
      <c r="C76" s="313">
        <f>'[1]LFI 2024 - Ministre'!D31</f>
        <v>10000000</v>
      </c>
      <c r="D76" s="264">
        <v>22</v>
      </c>
      <c r="E76" s="265" t="s">
        <v>42</v>
      </c>
      <c r="F76" s="271" t="s">
        <v>197</v>
      </c>
      <c r="G76" s="265" t="s">
        <v>61</v>
      </c>
      <c r="H76" s="245" t="s">
        <v>45</v>
      </c>
      <c r="I76" s="247">
        <v>45294</v>
      </c>
      <c r="J76" s="247"/>
      <c r="K76" s="247">
        <f>I76+8</f>
        <v>45302</v>
      </c>
      <c r="L76" s="247">
        <f>K76+15</f>
        <v>45317</v>
      </c>
      <c r="M76" s="247">
        <f>L76+5</f>
        <v>45322</v>
      </c>
      <c r="N76" s="247"/>
      <c r="O76" s="247">
        <f>M76+10</f>
        <v>45332</v>
      </c>
      <c r="P76" s="247">
        <f>O76+5</f>
        <v>45337</v>
      </c>
      <c r="Q76" s="247"/>
      <c r="R76" s="264"/>
      <c r="S76" s="247">
        <f>P76+8</f>
        <v>45345</v>
      </c>
      <c r="T76" s="247">
        <f>S76+3</f>
        <v>45348</v>
      </c>
      <c r="U76" s="247">
        <f>T76+5</f>
        <v>45353</v>
      </c>
      <c r="V76" s="247">
        <f>U76+7</f>
        <v>45360</v>
      </c>
      <c r="W76" s="247">
        <f>V76+15</f>
        <v>45375</v>
      </c>
      <c r="X76" s="235"/>
    </row>
    <row r="77" spans="1:24" ht="24" customHeight="1">
      <c r="A77" s="320"/>
      <c r="B77" s="275"/>
      <c r="C77" s="272"/>
      <c r="D77" s="264"/>
      <c r="E77" s="265"/>
      <c r="F77" s="264"/>
      <c r="G77" s="265"/>
      <c r="H77" s="251" t="s">
        <v>46</v>
      </c>
      <c r="I77" s="250"/>
      <c r="J77" s="250"/>
      <c r="K77" s="250"/>
      <c r="L77" s="250"/>
      <c r="M77" s="250"/>
      <c r="N77" s="250"/>
      <c r="O77" s="250"/>
      <c r="P77" s="250"/>
      <c r="Q77" s="250"/>
      <c r="R77" s="265"/>
      <c r="S77" s="250"/>
      <c r="T77" s="250"/>
      <c r="U77" s="250"/>
      <c r="V77" s="250"/>
      <c r="W77" s="250"/>
      <c r="X77" s="235"/>
    </row>
    <row r="78" spans="1:24" ht="18" customHeight="1">
      <c r="A78" s="276">
        <v>6</v>
      </c>
      <c r="B78" s="274" t="str">
        <f>'[1]LFI 2024 - Ministre'!C33</f>
        <v>Achats de Pré-imprimés</v>
      </c>
      <c r="C78" s="269">
        <f>'[1]LFI 2024 - Ministre'!D33</f>
        <v>10000000</v>
      </c>
      <c r="D78" s="269">
        <v>22</v>
      </c>
      <c r="E78" s="267" t="s">
        <v>42</v>
      </c>
      <c r="F78" s="271" t="s">
        <v>199</v>
      </c>
      <c r="G78" s="267" t="s">
        <v>61</v>
      </c>
      <c r="H78" s="252" t="s">
        <v>45</v>
      </c>
      <c r="I78" s="247">
        <v>45294</v>
      </c>
      <c r="J78" s="247"/>
      <c r="K78" s="247">
        <f>I78+8</f>
        <v>45302</v>
      </c>
      <c r="L78" s="247">
        <f>K78+15</f>
        <v>45317</v>
      </c>
      <c r="M78" s="247">
        <f>L78+5</f>
        <v>45322</v>
      </c>
      <c r="N78" s="247"/>
      <c r="O78" s="247">
        <f>M78+10</f>
        <v>45332</v>
      </c>
      <c r="P78" s="247">
        <f>O78+5</f>
        <v>45337</v>
      </c>
      <c r="Q78" s="247"/>
      <c r="R78" s="269"/>
      <c r="S78" s="247">
        <f>P78+8</f>
        <v>45345</v>
      </c>
      <c r="T78" s="247">
        <f>S78+3</f>
        <v>45348</v>
      </c>
      <c r="U78" s="247">
        <f>T78+5</f>
        <v>45353</v>
      </c>
      <c r="V78" s="247">
        <f>U78+7</f>
        <v>45360</v>
      </c>
      <c r="W78" s="247">
        <f>V78+15</f>
        <v>45375</v>
      </c>
      <c r="X78" s="227"/>
    </row>
    <row r="79" spans="1:24" ht="18">
      <c r="A79" s="287"/>
      <c r="B79" s="275"/>
      <c r="C79" s="270"/>
      <c r="D79" s="270"/>
      <c r="E79" s="268"/>
      <c r="F79" s="264"/>
      <c r="G79" s="268"/>
      <c r="H79" s="255" t="s">
        <v>46</v>
      </c>
      <c r="I79" s="256"/>
      <c r="J79" s="256"/>
      <c r="K79" s="256"/>
      <c r="L79" s="256"/>
      <c r="M79" s="256"/>
      <c r="N79" s="256"/>
      <c r="O79" s="256"/>
      <c r="P79" s="256"/>
      <c r="Q79" s="256"/>
      <c r="R79" s="270"/>
      <c r="S79" s="256"/>
      <c r="T79" s="256"/>
      <c r="U79" s="256"/>
      <c r="V79" s="256"/>
      <c r="W79" s="256"/>
      <c r="X79" s="227"/>
    </row>
    <row r="80" spans="1:24" ht="18" customHeight="1">
      <c r="A80" s="276">
        <v>7</v>
      </c>
      <c r="B80" s="274" t="str">
        <f>'[1]LFI 2024 - Ministre'!C35</f>
        <v>Achats de Pré-imprimés</v>
      </c>
      <c r="C80" s="269">
        <f>'[1]LFI 2024 - Ministre'!D35</f>
        <v>10000000</v>
      </c>
      <c r="D80" s="269">
        <v>22</v>
      </c>
      <c r="E80" s="267" t="s">
        <v>42</v>
      </c>
      <c r="F80" s="271" t="s">
        <v>200</v>
      </c>
      <c r="G80" s="267" t="s">
        <v>61</v>
      </c>
      <c r="H80" s="252" t="s">
        <v>45</v>
      </c>
      <c r="I80" s="247">
        <v>45294</v>
      </c>
      <c r="J80" s="247"/>
      <c r="K80" s="247">
        <f>I80+8</f>
        <v>45302</v>
      </c>
      <c r="L80" s="247">
        <f>K80+15</f>
        <v>45317</v>
      </c>
      <c r="M80" s="247">
        <f>L80+5</f>
        <v>45322</v>
      </c>
      <c r="N80" s="247"/>
      <c r="O80" s="247">
        <f>M80+10</f>
        <v>45332</v>
      </c>
      <c r="P80" s="247">
        <f>O80+5</f>
        <v>45337</v>
      </c>
      <c r="Q80" s="247"/>
      <c r="R80" s="269"/>
      <c r="S80" s="247">
        <f>P80+8</f>
        <v>45345</v>
      </c>
      <c r="T80" s="247">
        <f>S80+3</f>
        <v>45348</v>
      </c>
      <c r="U80" s="247">
        <f>T80+5</f>
        <v>45353</v>
      </c>
      <c r="V80" s="247">
        <f>U80+7</f>
        <v>45360</v>
      </c>
      <c r="W80" s="247">
        <f>V80+15</f>
        <v>45375</v>
      </c>
      <c r="X80" s="227"/>
    </row>
    <row r="81" spans="1:24" ht="18">
      <c r="A81" s="287"/>
      <c r="B81" s="275"/>
      <c r="C81" s="270"/>
      <c r="D81" s="270"/>
      <c r="E81" s="268"/>
      <c r="F81" s="264"/>
      <c r="G81" s="268"/>
      <c r="H81" s="255" t="s">
        <v>46</v>
      </c>
      <c r="I81" s="262"/>
      <c r="J81" s="256"/>
      <c r="K81" s="256"/>
      <c r="L81" s="256"/>
      <c r="M81" s="256"/>
      <c r="N81" s="256"/>
      <c r="O81" s="256"/>
      <c r="P81" s="256"/>
      <c r="Q81" s="256"/>
      <c r="R81" s="270"/>
      <c r="S81" s="256"/>
      <c r="T81" s="256"/>
      <c r="U81" s="256"/>
      <c r="V81" s="256"/>
      <c r="W81" s="256"/>
      <c r="X81" s="227"/>
    </row>
    <row r="82" spans="1:24" ht="18">
      <c r="A82" s="276">
        <v>8</v>
      </c>
      <c r="B82" s="274" t="str">
        <f>'[1]LFI 2024 - Ministre'!C37</f>
        <v>Achats de Pré-imprimés</v>
      </c>
      <c r="C82" s="269">
        <f>'[1]LFI 2024 - Ministre'!D37</f>
        <v>10000000</v>
      </c>
      <c r="D82" s="269">
        <v>22</v>
      </c>
      <c r="E82" s="267" t="s">
        <v>42</v>
      </c>
      <c r="F82" s="271" t="s">
        <v>201</v>
      </c>
      <c r="G82" s="267" t="s">
        <v>61</v>
      </c>
      <c r="H82" s="252" t="s">
        <v>45</v>
      </c>
      <c r="I82" s="262">
        <v>45294</v>
      </c>
      <c r="J82" s="246">
        <f>+I82+12</f>
        <v>45306</v>
      </c>
      <c r="K82" s="246">
        <f>I82+3</f>
        <v>45297</v>
      </c>
      <c r="L82" s="246">
        <f>K82+15</f>
        <v>45312</v>
      </c>
      <c r="M82" s="247">
        <f>L82+5</f>
        <v>45317</v>
      </c>
      <c r="N82" s="247">
        <f>I82+12</f>
        <v>45306</v>
      </c>
      <c r="O82" s="247">
        <f>M82+10</f>
        <v>45327</v>
      </c>
      <c r="P82" s="247">
        <f>O82+5</f>
        <v>45332</v>
      </c>
      <c r="Q82" s="247">
        <f>P82+12</f>
        <v>45344</v>
      </c>
      <c r="R82" s="264"/>
      <c r="S82" s="247">
        <f>Q82+3</f>
        <v>45347</v>
      </c>
      <c r="T82" s="247">
        <f>S82+3</f>
        <v>45350</v>
      </c>
      <c r="U82" s="247">
        <f>T82+3</f>
        <v>45353</v>
      </c>
      <c r="V82" s="247">
        <f>U82+3</f>
        <v>45356</v>
      </c>
      <c r="W82" s="247">
        <f>V82+3</f>
        <v>45359</v>
      </c>
      <c r="X82" s="227"/>
    </row>
    <row r="83" spans="1:24" ht="18">
      <c r="A83" s="287"/>
      <c r="B83" s="275"/>
      <c r="C83" s="270"/>
      <c r="D83" s="270"/>
      <c r="E83" s="268"/>
      <c r="F83" s="264"/>
      <c r="G83" s="268"/>
      <c r="H83" s="255" t="s">
        <v>46</v>
      </c>
      <c r="I83" s="262"/>
      <c r="J83" s="250"/>
      <c r="K83" s="250"/>
      <c r="L83" s="250"/>
      <c r="M83" s="250"/>
      <c r="N83" s="250"/>
      <c r="O83" s="250"/>
      <c r="P83" s="250"/>
      <c r="Q83" s="250"/>
      <c r="R83" s="265"/>
      <c r="S83" s="250"/>
      <c r="T83" s="250"/>
      <c r="U83" s="250"/>
      <c r="V83" s="250"/>
      <c r="W83" s="250"/>
      <c r="X83" s="227"/>
    </row>
    <row r="84" spans="1:24" ht="18">
      <c r="A84" s="276">
        <v>9</v>
      </c>
      <c r="B84" s="274" t="str">
        <f>'[1]LFI 2024 - Ministre'!C38</f>
        <v>Achats de Pré-imprimés</v>
      </c>
      <c r="C84" s="269">
        <f>'[1]LFI 2024 - Ministre'!D38</f>
        <v>10000000</v>
      </c>
      <c r="D84" s="269">
        <v>22</v>
      </c>
      <c r="E84" s="267" t="s">
        <v>42</v>
      </c>
      <c r="F84" s="271" t="s">
        <v>202</v>
      </c>
      <c r="G84" s="267" t="s">
        <v>61</v>
      </c>
      <c r="H84" s="252" t="s">
        <v>45</v>
      </c>
      <c r="I84" s="262">
        <v>45294</v>
      </c>
      <c r="J84" s="246">
        <f>+I84+12</f>
        <v>45306</v>
      </c>
      <c r="K84" s="246">
        <f>I84+3</f>
        <v>45297</v>
      </c>
      <c r="L84" s="246">
        <f>K84+15</f>
        <v>45312</v>
      </c>
      <c r="M84" s="247">
        <f>L84+5</f>
        <v>45317</v>
      </c>
      <c r="N84" s="247">
        <f>I84+12</f>
        <v>45306</v>
      </c>
      <c r="O84" s="247">
        <f>M84+10</f>
        <v>45327</v>
      </c>
      <c r="P84" s="247">
        <f>O84+5</f>
        <v>45332</v>
      </c>
      <c r="Q84" s="247">
        <f>P84+12</f>
        <v>45344</v>
      </c>
      <c r="R84" s="264"/>
      <c r="S84" s="247">
        <f>Q84+3</f>
        <v>45347</v>
      </c>
      <c r="T84" s="247">
        <f>S84+3</f>
        <v>45350</v>
      </c>
      <c r="U84" s="247">
        <f>T84+3</f>
        <v>45353</v>
      </c>
      <c r="V84" s="247">
        <f>U84+3</f>
        <v>45356</v>
      </c>
      <c r="W84" s="247">
        <f>V84+3</f>
        <v>45359</v>
      </c>
      <c r="X84" s="227"/>
    </row>
    <row r="85" spans="1:24" ht="18">
      <c r="A85" s="287"/>
      <c r="B85" s="275"/>
      <c r="C85" s="270"/>
      <c r="D85" s="270"/>
      <c r="E85" s="268"/>
      <c r="F85" s="264"/>
      <c r="G85" s="268"/>
      <c r="H85" s="255" t="s">
        <v>46</v>
      </c>
      <c r="I85" s="262">
        <v>45294</v>
      </c>
      <c r="J85" s="250"/>
      <c r="K85" s="250"/>
      <c r="L85" s="250"/>
      <c r="M85" s="250"/>
      <c r="N85" s="250"/>
      <c r="O85" s="250"/>
      <c r="P85" s="250"/>
      <c r="Q85" s="250"/>
      <c r="R85" s="265"/>
      <c r="S85" s="250"/>
      <c r="T85" s="250"/>
      <c r="U85" s="250"/>
      <c r="V85" s="250"/>
      <c r="W85" s="250"/>
      <c r="X85" s="227"/>
    </row>
    <row r="86" spans="1:24" ht="18">
      <c r="A86" s="276">
        <v>10</v>
      </c>
      <c r="B86" s="274" t="str">
        <f>'[1]LFI 2024 - Ministre'!C39</f>
        <v>Achats de Pré-imprimés</v>
      </c>
      <c r="C86" s="269">
        <f>'[1]LFI 2024 - Ministre'!D39</f>
        <v>10000000</v>
      </c>
      <c r="D86" s="269">
        <v>22</v>
      </c>
      <c r="E86" s="267" t="s">
        <v>42</v>
      </c>
      <c r="F86" s="271" t="s">
        <v>203</v>
      </c>
      <c r="G86" s="267" t="s">
        <v>61</v>
      </c>
      <c r="H86" s="252" t="s">
        <v>45</v>
      </c>
      <c r="I86" s="262">
        <v>45294</v>
      </c>
      <c r="J86" s="246">
        <f>+I86+12</f>
        <v>45306</v>
      </c>
      <c r="K86" s="246">
        <f>I86+3</f>
        <v>45297</v>
      </c>
      <c r="L86" s="246">
        <f>K86+15</f>
        <v>45312</v>
      </c>
      <c r="M86" s="247">
        <f>L86+5</f>
        <v>45317</v>
      </c>
      <c r="N86" s="247">
        <f>I86+12</f>
        <v>45306</v>
      </c>
      <c r="O86" s="247">
        <f>M86+10</f>
        <v>45327</v>
      </c>
      <c r="P86" s="247">
        <f>O86+5</f>
        <v>45332</v>
      </c>
      <c r="Q86" s="247">
        <f>P86+12</f>
        <v>45344</v>
      </c>
      <c r="R86" s="264"/>
      <c r="S86" s="247">
        <f>Q86+3</f>
        <v>45347</v>
      </c>
      <c r="T86" s="247">
        <f>S86+3</f>
        <v>45350</v>
      </c>
      <c r="U86" s="247">
        <f>T86+3</f>
        <v>45353</v>
      </c>
      <c r="V86" s="247">
        <f>U86+3</f>
        <v>45356</v>
      </c>
      <c r="W86" s="247">
        <f>V86+3</f>
        <v>45359</v>
      </c>
      <c r="X86" s="227"/>
    </row>
    <row r="87" spans="1:24" ht="18">
      <c r="A87" s="287"/>
      <c r="B87" s="275"/>
      <c r="C87" s="270"/>
      <c r="D87" s="270"/>
      <c r="E87" s="268"/>
      <c r="F87" s="264"/>
      <c r="G87" s="268"/>
      <c r="H87" s="255" t="s">
        <v>46</v>
      </c>
      <c r="I87" s="262"/>
      <c r="J87" s="250"/>
      <c r="K87" s="250"/>
      <c r="L87" s="250"/>
      <c r="M87" s="250"/>
      <c r="N87" s="250"/>
      <c r="O87" s="250"/>
      <c r="P87" s="250"/>
      <c r="Q87" s="250"/>
      <c r="R87" s="265"/>
      <c r="S87" s="250"/>
      <c r="T87" s="250"/>
      <c r="U87" s="250"/>
      <c r="V87" s="250"/>
      <c r="W87" s="250"/>
      <c r="X87" s="227"/>
    </row>
    <row r="88" spans="1:24" ht="18">
      <c r="A88" s="276">
        <v>11</v>
      </c>
      <c r="B88" s="274" t="str">
        <f>'[1]LFI 2024 - Ministre'!C40</f>
        <v>Achats de Pré-imprimés</v>
      </c>
      <c r="C88" s="269">
        <f>'[1]LFI 2024 - Ministre'!D40</f>
        <v>10000000</v>
      </c>
      <c r="D88" s="269">
        <v>22</v>
      </c>
      <c r="E88" s="267" t="s">
        <v>42</v>
      </c>
      <c r="F88" s="271" t="s">
        <v>204</v>
      </c>
      <c r="G88" s="267" t="s">
        <v>61</v>
      </c>
      <c r="H88" s="252" t="s">
        <v>45</v>
      </c>
      <c r="I88" s="262">
        <v>45294</v>
      </c>
      <c r="J88" s="246">
        <f>+I88+12</f>
        <v>45306</v>
      </c>
      <c r="K88" s="246">
        <f>I88+3</f>
        <v>45297</v>
      </c>
      <c r="L88" s="246">
        <f>K88+15</f>
        <v>45312</v>
      </c>
      <c r="M88" s="247">
        <f>L88+5</f>
        <v>45317</v>
      </c>
      <c r="N88" s="247">
        <f>I88+12</f>
        <v>45306</v>
      </c>
      <c r="O88" s="247">
        <f>M88+10</f>
        <v>45327</v>
      </c>
      <c r="P88" s="247">
        <f>O88+5</f>
        <v>45332</v>
      </c>
      <c r="Q88" s="247">
        <f>P88+12</f>
        <v>45344</v>
      </c>
      <c r="R88" s="264"/>
      <c r="S88" s="247">
        <f>Q88+3</f>
        <v>45347</v>
      </c>
      <c r="T88" s="247">
        <f>S88+3</f>
        <v>45350</v>
      </c>
      <c r="U88" s="247">
        <f>T88+3</f>
        <v>45353</v>
      </c>
      <c r="V88" s="247">
        <f>U88+3</f>
        <v>45356</v>
      </c>
      <c r="W88" s="247">
        <f>V88+3</f>
        <v>45359</v>
      </c>
      <c r="X88" s="227"/>
    </row>
    <row r="89" spans="1:24" ht="18">
      <c r="A89" s="287"/>
      <c r="B89" s="275"/>
      <c r="C89" s="270"/>
      <c r="D89" s="270"/>
      <c r="E89" s="268"/>
      <c r="F89" s="264"/>
      <c r="G89" s="268"/>
      <c r="H89" s="255" t="s">
        <v>46</v>
      </c>
      <c r="I89" s="262"/>
      <c r="J89" s="250"/>
      <c r="K89" s="250"/>
      <c r="L89" s="250"/>
      <c r="M89" s="250"/>
      <c r="N89" s="250"/>
      <c r="O89" s="250"/>
      <c r="P89" s="250"/>
      <c r="Q89" s="250"/>
      <c r="R89" s="265"/>
      <c r="S89" s="250"/>
      <c r="T89" s="250"/>
      <c r="U89" s="250"/>
      <c r="V89" s="250"/>
      <c r="W89" s="250"/>
      <c r="X89" s="227"/>
    </row>
    <row r="90" spans="1:24" ht="18">
      <c r="A90" s="276">
        <v>12</v>
      </c>
      <c r="B90" s="274" t="str">
        <f>'[1]LFI 2024 - Ministre'!C41</f>
        <v>Achats de Pré-imprimés</v>
      </c>
      <c r="C90" s="269">
        <f>'[1]LFI 2024 - Ministre'!D41</f>
        <v>10000000</v>
      </c>
      <c r="D90" s="269">
        <v>22</v>
      </c>
      <c r="E90" s="267" t="s">
        <v>42</v>
      </c>
      <c r="F90" s="271" t="s">
        <v>205</v>
      </c>
      <c r="G90" s="267" t="s">
        <v>61</v>
      </c>
      <c r="H90" s="252" t="s">
        <v>45</v>
      </c>
      <c r="I90" s="262">
        <v>45294</v>
      </c>
      <c r="J90" s="246">
        <f>+I90+12</f>
        <v>45306</v>
      </c>
      <c r="K90" s="246">
        <f>I90+3</f>
        <v>45297</v>
      </c>
      <c r="L90" s="246">
        <f>K90+15</f>
        <v>45312</v>
      </c>
      <c r="M90" s="247">
        <f>L90+5</f>
        <v>45317</v>
      </c>
      <c r="N90" s="247">
        <f>I90+12</f>
        <v>45306</v>
      </c>
      <c r="O90" s="247">
        <f>M90+10</f>
        <v>45327</v>
      </c>
      <c r="P90" s="247">
        <f>O90+5</f>
        <v>45332</v>
      </c>
      <c r="Q90" s="247">
        <f>P90+12</f>
        <v>45344</v>
      </c>
      <c r="R90" s="264"/>
      <c r="S90" s="247">
        <f>Q90+3</f>
        <v>45347</v>
      </c>
      <c r="T90" s="247">
        <f>S90+3</f>
        <v>45350</v>
      </c>
      <c r="U90" s="247">
        <f>T90+3</f>
        <v>45353</v>
      </c>
      <c r="V90" s="247">
        <f>U90+3</f>
        <v>45356</v>
      </c>
      <c r="W90" s="247">
        <f>V90+3</f>
        <v>45359</v>
      </c>
      <c r="X90" s="227"/>
    </row>
    <row r="91" spans="1:24" ht="18">
      <c r="A91" s="287"/>
      <c r="B91" s="275"/>
      <c r="C91" s="270"/>
      <c r="D91" s="270"/>
      <c r="E91" s="268"/>
      <c r="F91" s="264"/>
      <c r="G91" s="268"/>
      <c r="H91" s="255" t="s">
        <v>46</v>
      </c>
      <c r="I91" s="262">
        <v>45294</v>
      </c>
      <c r="J91" s="250"/>
      <c r="K91" s="250"/>
      <c r="L91" s="250"/>
      <c r="M91" s="250"/>
      <c r="N91" s="250"/>
      <c r="O91" s="250"/>
      <c r="P91" s="250"/>
      <c r="Q91" s="250"/>
      <c r="R91" s="265"/>
      <c r="S91" s="250"/>
      <c r="T91" s="250"/>
      <c r="U91" s="250"/>
      <c r="V91" s="250"/>
      <c r="W91" s="250"/>
      <c r="X91" s="227"/>
    </row>
    <row r="92" spans="1:24" ht="18">
      <c r="A92" s="276">
        <v>13</v>
      </c>
      <c r="B92" s="281" t="s">
        <v>154</v>
      </c>
      <c r="C92" s="279">
        <v>10000000</v>
      </c>
      <c r="D92" s="269">
        <v>22</v>
      </c>
      <c r="E92" s="267" t="s">
        <v>42</v>
      </c>
      <c r="F92" s="271" t="s">
        <v>206</v>
      </c>
      <c r="G92" s="267" t="s">
        <v>61</v>
      </c>
      <c r="H92" s="252" t="s">
        <v>45</v>
      </c>
      <c r="I92" s="262">
        <v>45294</v>
      </c>
      <c r="J92" s="246">
        <f>+I92+12</f>
        <v>45306</v>
      </c>
      <c r="K92" s="246">
        <f>I92+3</f>
        <v>45297</v>
      </c>
      <c r="L92" s="246">
        <f>K92+15</f>
        <v>45312</v>
      </c>
      <c r="M92" s="247">
        <f>L92+5</f>
        <v>45317</v>
      </c>
      <c r="N92" s="247">
        <f>I92+12</f>
        <v>45306</v>
      </c>
      <c r="O92" s="247">
        <f>M92+10</f>
        <v>45327</v>
      </c>
      <c r="P92" s="247">
        <f>O92+5</f>
        <v>45332</v>
      </c>
      <c r="Q92" s="247">
        <f>P92+12</f>
        <v>45344</v>
      </c>
      <c r="R92" s="264"/>
      <c r="S92" s="247">
        <f>Q92+3</f>
        <v>45347</v>
      </c>
      <c r="T92" s="247">
        <f>S92+3</f>
        <v>45350</v>
      </c>
      <c r="U92" s="247">
        <f>T92+3</f>
        <v>45353</v>
      </c>
      <c r="V92" s="247">
        <f>U92+3</f>
        <v>45356</v>
      </c>
      <c r="W92" s="247">
        <f>V92+3</f>
        <v>45359</v>
      </c>
      <c r="X92" s="227"/>
    </row>
    <row r="93" spans="1:24" ht="18">
      <c r="A93" s="287"/>
      <c r="B93" s="282"/>
      <c r="C93" s="280"/>
      <c r="D93" s="270"/>
      <c r="E93" s="268"/>
      <c r="F93" s="264"/>
      <c r="G93" s="268"/>
      <c r="H93" s="255" t="s">
        <v>46</v>
      </c>
      <c r="I93" s="262"/>
      <c r="J93" s="250"/>
      <c r="K93" s="250"/>
      <c r="L93" s="250"/>
      <c r="M93" s="250"/>
      <c r="N93" s="250"/>
      <c r="O93" s="250"/>
      <c r="P93" s="250"/>
      <c r="Q93" s="250"/>
      <c r="R93" s="265"/>
      <c r="S93" s="250"/>
      <c r="T93" s="250"/>
      <c r="U93" s="250"/>
      <c r="V93" s="250"/>
      <c r="W93" s="250"/>
      <c r="X93" s="227"/>
    </row>
    <row r="94" spans="1:24" ht="18">
      <c r="A94" s="276">
        <v>14</v>
      </c>
      <c r="B94" s="281" t="s">
        <v>154</v>
      </c>
      <c r="C94" s="279">
        <v>10000000</v>
      </c>
      <c r="D94" s="269">
        <v>22</v>
      </c>
      <c r="E94" s="267" t="s">
        <v>42</v>
      </c>
      <c r="F94" s="271" t="s">
        <v>207</v>
      </c>
      <c r="G94" s="267" t="s">
        <v>61</v>
      </c>
      <c r="H94" s="252" t="s">
        <v>45</v>
      </c>
      <c r="I94" s="262">
        <v>45294</v>
      </c>
      <c r="J94" s="246">
        <f>+I94+12</f>
        <v>45306</v>
      </c>
      <c r="K94" s="246">
        <f>I94+3</f>
        <v>45297</v>
      </c>
      <c r="L94" s="246">
        <f>K94+15</f>
        <v>45312</v>
      </c>
      <c r="M94" s="247">
        <f>L94+5</f>
        <v>45317</v>
      </c>
      <c r="N94" s="247">
        <f>I94+12</f>
        <v>45306</v>
      </c>
      <c r="O94" s="247">
        <f>M94+10</f>
        <v>45327</v>
      </c>
      <c r="P94" s="247">
        <f>O94+5</f>
        <v>45332</v>
      </c>
      <c r="Q94" s="247">
        <f>P94+12</f>
        <v>45344</v>
      </c>
      <c r="R94" s="264"/>
      <c r="S94" s="247">
        <f>Q94+3</f>
        <v>45347</v>
      </c>
      <c r="T94" s="247">
        <f>S94+3</f>
        <v>45350</v>
      </c>
      <c r="U94" s="247">
        <f>T94+3</f>
        <v>45353</v>
      </c>
      <c r="V94" s="247">
        <f>U94+3</f>
        <v>45356</v>
      </c>
      <c r="W94" s="247">
        <f>V94+3</f>
        <v>45359</v>
      </c>
      <c r="X94" s="227"/>
    </row>
    <row r="95" spans="1:24" ht="18">
      <c r="A95" s="287"/>
      <c r="B95" s="282"/>
      <c r="C95" s="280"/>
      <c r="D95" s="270"/>
      <c r="E95" s="268"/>
      <c r="F95" s="264"/>
      <c r="G95" s="268"/>
      <c r="H95" s="255" t="s">
        <v>46</v>
      </c>
      <c r="I95" s="262"/>
      <c r="J95" s="250"/>
      <c r="K95" s="250"/>
      <c r="L95" s="250"/>
      <c r="M95" s="250"/>
      <c r="N95" s="250"/>
      <c r="O95" s="250"/>
      <c r="P95" s="250"/>
      <c r="Q95" s="250"/>
      <c r="R95" s="265"/>
      <c r="S95" s="250"/>
      <c r="T95" s="250"/>
      <c r="U95" s="250"/>
      <c r="V95" s="250"/>
      <c r="W95" s="250"/>
      <c r="X95" s="227"/>
    </row>
    <row r="96" spans="1:24" ht="18">
      <c r="A96" s="276">
        <v>15</v>
      </c>
      <c r="B96" s="281" t="s">
        <v>154</v>
      </c>
      <c r="C96" s="279">
        <v>10000000</v>
      </c>
      <c r="D96" s="269">
        <v>22</v>
      </c>
      <c r="E96" s="267" t="s">
        <v>42</v>
      </c>
      <c r="F96" s="271" t="s">
        <v>208</v>
      </c>
      <c r="G96" s="267" t="s">
        <v>61</v>
      </c>
      <c r="H96" s="252" t="s">
        <v>45</v>
      </c>
      <c r="I96" s="262">
        <v>45294</v>
      </c>
      <c r="J96" s="246">
        <f>+I96+12</f>
        <v>45306</v>
      </c>
      <c r="K96" s="246">
        <f>I96+3</f>
        <v>45297</v>
      </c>
      <c r="L96" s="246">
        <f>K96+15</f>
        <v>45312</v>
      </c>
      <c r="M96" s="247">
        <f>L96+5</f>
        <v>45317</v>
      </c>
      <c r="N96" s="247">
        <f>I96+12</f>
        <v>45306</v>
      </c>
      <c r="O96" s="247">
        <f>M96+10</f>
        <v>45327</v>
      </c>
      <c r="P96" s="247">
        <f>O96+5</f>
        <v>45332</v>
      </c>
      <c r="Q96" s="247">
        <f>P96+12</f>
        <v>45344</v>
      </c>
      <c r="R96" s="264"/>
      <c r="S96" s="247">
        <f>Q96+3</f>
        <v>45347</v>
      </c>
      <c r="T96" s="247">
        <f>S96+3</f>
        <v>45350</v>
      </c>
      <c r="U96" s="247">
        <f>T96+3</f>
        <v>45353</v>
      </c>
      <c r="V96" s="247">
        <f>U96+3</f>
        <v>45356</v>
      </c>
      <c r="W96" s="247">
        <f>V96+3</f>
        <v>45359</v>
      </c>
      <c r="X96" s="227"/>
    </row>
    <row r="97" spans="1:24" ht="18">
      <c r="A97" s="287"/>
      <c r="B97" s="282"/>
      <c r="C97" s="280"/>
      <c r="D97" s="270"/>
      <c r="E97" s="268"/>
      <c r="F97" s="264"/>
      <c r="G97" s="268"/>
      <c r="H97" s="255" t="s">
        <v>46</v>
      </c>
      <c r="I97" s="262"/>
      <c r="J97" s="250"/>
      <c r="K97" s="250"/>
      <c r="L97" s="250"/>
      <c r="M97" s="250"/>
      <c r="N97" s="250"/>
      <c r="O97" s="250"/>
      <c r="P97" s="250"/>
      <c r="Q97" s="250"/>
      <c r="R97" s="265"/>
      <c r="S97" s="250"/>
      <c r="T97" s="250"/>
      <c r="U97" s="250"/>
      <c r="V97" s="250"/>
      <c r="W97" s="250"/>
      <c r="X97" s="227"/>
    </row>
    <row r="98" spans="1:24" ht="18">
      <c r="A98" s="276">
        <v>16</v>
      </c>
      <c r="B98" s="281" t="s">
        <v>154</v>
      </c>
      <c r="C98" s="279">
        <v>10000000</v>
      </c>
      <c r="D98" s="269">
        <v>22</v>
      </c>
      <c r="E98" s="267" t="s">
        <v>42</v>
      </c>
      <c r="F98" s="271" t="s">
        <v>209</v>
      </c>
      <c r="G98" s="267" t="s">
        <v>61</v>
      </c>
      <c r="H98" s="252" t="s">
        <v>45</v>
      </c>
      <c r="I98" s="262">
        <v>45294</v>
      </c>
      <c r="J98" s="246">
        <f>+I98+12</f>
        <v>45306</v>
      </c>
      <c r="K98" s="246">
        <f>I98+3</f>
        <v>45297</v>
      </c>
      <c r="L98" s="246">
        <f>K98+15</f>
        <v>45312</v>
      </c>
      <c r="M98" s="247">
        <f>L98+5</f>
        <v>45317</v>
      </c>
      <c r="N98" s="247">
        <f>I98+12</f>
        <v>45306</v>
      </c>
      <c r="O98" s="247">
        <f>M98+10</f>
        <v>45327</v>
      </c>
      <c r="P98" s="247">
        <f>O98+5</f>
        <v>45332</v>
      </c>
      <c r="Q98" s="247">
        <f>P98+12</f>
        <v>45344</v>
      </c>
      <c r="R98" s="264"/>
      <c r="S98" s="247">
        <f>Q98+3</f>
        <v>45347</v>
      </c>
      <c r="T98" s="247">
        <f>S98+3</f>
        <v>45350</v>
      </c>
      <c r="U98" s="247">
        <f>T98+3</f>
        <v>45353</v>
      </c>
      <c r="V98" s="247">
        <f>U98+3</f>
        <v>45356</v>
      </c>
      <c r="W98" s="247">
        <f>V98+3</f>
        <v>45359</v>
      </c>
      <c r="X98" s="227"/>
    </row>
    <row r="99" spans="1:24" ht="18">
      <c r="A99" s="287"/>
      <c r="B99" s="282"/>
      <c r="C99" s="280"/>
      <c r="D99" s="270"/>
      <c r="E99" s="268"/>
      <c r="F99" s="264"/>
      <c r="G99" s="268"/>
      <c r="H99" s="255" t="s">
        <v>46</v>
      </c>
      <c r="I99" s="262"/>
      <c r="J99" s="250"/>
      <c r="K99" s="250"/>
      <c r="L99" s="250"/>
      <c r="M99" s="250"/>
      <c r="N99" s="250"/>
      <c r="O99" s="250"/>
      <c r="P99" s="250"/>
      <c r="Q99" s="250"/>
      <c r="R99" s="265"/>
      <c r="S99" s="250"/>
      <c r="T99" s="250"/>
      <c r="U99" s="250"/>
      <c r="V99" s="250"/>
      <c r="W99" s="250"/>
      <c r="X99" s="227"/>
    </row>
    <row r="100" spans="1:24" ht="18">
      <c r="A100" s="276">
        <v>17</v>
      </c>
      <c r="B100" s="274" t="str">
        <f>'[1]LFI 2024 - Ministre'!C42</f>
        <v>Achats de Fournitures et petits matériels bureau</v>
      </c>
      <c r="C100" s="269">
        <f>'[1]LFI 2024 - Ministre'!D42</f>
        <v>5000000</v>
      </c>
      <c r="D100" s="269">
        <v>22</v>
      </c>
      <c r="E100" s="267" t="s">
        <v>42</v>
      </c>
      <c r="F100" s="271" t="s">
        <v>210</v>
      </c>
      <c r="G100" s="267" t="s">
        <v>61</v>
      </c>
      <c r="H100" s="252" t="s">
        <v>45</v>
      </c>
      <c r="I100" s="262">
        <v>45294</v>
      </c>
      <c r="J100" s="246">
        <f>+I100+12</f>
        <v>45306</v>
      </c>
      <c r="K100" s="246">
        <f>I100+3</f>
        <v>45297</v>
      </c>
      <c r="L100" s="246">
        <f>K100+15</f>
        <v>45312</v>
      </c>
      <c r="M100" s="247">
        <f>L100+5</f>
        <v>45317</v>
      </c>
      <c r="N100" s="247">
        <f>I100+12</f>
        <v>45306</v>
      </c>
      <c r="O100" s="247">
        <f>M100+10</f>
        <v>45327</v>
      </c>
      <c r="P100" s="247">
        <f>O100+5</f>
        <v>45332</v>
      </c>
      <c r="Q100" s="247">
        <f>P100+12</f>
        <v>45344</v>
      </c>
      <c r="R100" s="264"/>
      <c r="S100" s="247">
        <f>Q100+3</f>
        <v>45347</v>
      </c>
      <c r="T100" s="247">
        <f>S100+3</f>
        <v>45350</v>
      </c>
      <c r="U100" s="247">
        <f>T100+3</f>
        <v>45353</v>
      </c>
      <c r="V100" s="247">
        <f>U100+3</f>
        <v>45356</v>
      </c>
      <c r="W100" s="247">
        <f>V100+3</f>
        <v>45359</v>
      </c>
      <c r="X100" s="227"/>
    </row>
    <row r="101" spans="1:24" ht="18">
      <c r="A101" s="287"/>
      <c r="B101" s="275"/>
      <c r="C101" s="270"/>
      <c r="D101" s="270"/>
      <c r="E101" s="268"/>
      <c r="F101" s="264"/>
      <c r="G101" s="268"/>
      <c r="H101" s="255" t="s">
        <v>46</v>
      </c>
      <c r="I101" s="262"/>
      <c r="J101" s="250"/>
      <c r="K101" s="250"/>
      <c r="L101" s="250"/>
      <c r="M101" s="250"/>
      <c r="N101" s="250"/>
      <c r="O101" s="250"/>
      <c r="P101" s="250"/>
      <c r="Q101" s="250"/>
      <c r="R101" s="265"/>
      <c r="S101" s="250"/>
      <c r="T101" s="250"/>
      <c r="U101" s="250"/>
      <c r="V101" s="250"/>
      <c r="W101" s="250"/>
      <c r="X101" s="227"/>
    </row>
    <row r="102" spans="1:24" ht="18">
      <c r="A102" s="276">
        <v>18</v>
      </c>
      <c r="B102" s="274" t="str">
        <f>'[1]LFI 2024 - Ministre'!C44</f>
        <v>Achats de Fournitures et petits matériels bureau</v>
      </c>
      <c r="C102" s="269">
        <f>'[1]LFI 2024 - Ministre'!D44</f>
        <v>5000000</v>
      </c>
      <c r="D102" s="269">
        <v>22</v>
      </c>
      <c r="E102" s="267" t="s">
        <v>42</v>
      </c>
      <c r="F102" s="271" t="s">
        <v>211</v>
      </c>
      <c r="G102" s="267" t="s">
        <v>61</v>
      </c>
      <c r="H102" s="252" t="s">
        <v>45</v>
      </c>
      <c r="I102" s="262">
        <v>45294</v>
      </c>
      <c r="J102" s="246">
        <f>+I102+12</f>
        <v>45306</v>
      </c>
      <c r="K102" s="246">
        <f>I102+3</f>
        <v>45297</v>
      </c>
      <c r="L102" s="246">
        <f>K102+15</f>
        <v>45312</v>
      </c>
      <c r="M102" s="247">
        <f>L102+5</f>
        <v>45317</v>
      </c>
      <c r="N102" s="247">
        <f>I102+12</f>
        <v>45306</v>
      </c>
      <c r="O102" s="247">
        <f>M102+10</f>
        <v>45327</v>
      </c>
      <c r="P102" s="247">
        <f>O102+5</f>
        <v>45332</v>
      </c>
      <c r="Q102" s="247">
        <f>P102+12</f>
        <v>45344</v>
      </c>
      <c r="R102" s="264"/>
      <c r="S102" s="247">
        <f>Q102+3</f>
        <v>45347</v>
      </c>
      <c r="T102" s="247">
        <f>S102+3</f>
        <v>45350</v>
      </c>
      <c r="U102" s="247">
        <f>T102+3</f>
        <v>45353</v>
      </c>
      <c r="V102" s="247">
        <f>U102+3</f>
        <v>45356</v>
      </c>
      <c r="W102" s="247">
        <f>V102+3</f>
        <v>45359</v>
      </c>
      <c r="X102" s="227"/>
    </row>
    <row r="103" spans="1:24" ht="18">
      <c r="A103" s="287"/>
      <c r="B103" s="275"/>
      <c r="C103" s="270"/>
      <c r="D103" s="270"/>
      <c r="E103" s="268"/>
      <c r="F103" s="264"/>
      <c r="G103" s="268"/>
      <c r="H103" s="255" t="s">
        <v>46</v>
      </c>
      <c r="I103" s="262"/>
      <c r="J103" s="250"/>
      <c r="K103" s="250"/>
      <c r="L103" s="250"/>
      <c r="M103" s="250"/>
      <c r="N103" s="250"/>
      <c r="O103" s="250"/>
      <c r="P103" s="250"/>
      <c r="Q103" s="250"/>
      <c r="R103" s="265"/>
      <c r="S103" s="250"/>
      <c r="T103" s="250"/>
      <c r="U103" s="250"/>
      <c r="V103" s="250"/>
      <c r="W103" s="250"/>
      <c r="X103" s="227"/>
    </row>
    <row r="104" spans="1:24" ht="18">
      <c r="A104" s="276">
        <v>19</v>
      </c>
      <c r="B104" s="274" t="str">
        <f>'[1]LFI 2024 - Ministre'!C46</f>
        <v>Achats de Fournitures et petits matériels bureau</v>
      </c>
      <c r="C104" s="269">
        <f>'[1]LFI 2024 - Ministre'!D46</f>
        <v>5000000</v>
      </c>
      <c r="D104" s="269">
        <v>22</v>
      </c>
      <c r="E104" s="267" t="s">
        <v>42</v>
      </c>
      <c r="F104" s="271" t="s">
        <v>212</v>
      </c>
      <c r="G104" s="267" t="s">
        <v>61</v>
      </c>
      <c r="H104" s="252" t="s">
        <v>45</v>
      </c>
      <c r="I104" s="262">
        <v>45294</v>
      </c>
      <c r="J104" s="246">
        <f>+I104+12</f>
        <v>45306</v>
      </c>
      <c r="K104" s="246">
        <f>I104+3</f>
        <v>45297</v>
      </c>
      <c r="L104" s="246">
        <f>K104+15</f>
        <v>45312</v>
      </c>
      <c r="M104" s="247">
        <f>L104+5</f>
        <v>45317</v>
      </c>
      <c r="N104" s="247">
        <f>I104+12</f>
        <v>45306</v>
      </c>
      <c r="O104" s="247">
        <f>M104+10</f>
        <v>45327</v>
      </c>
      <c r="P104" s="247">
        <f>O104+5</f>
        <v>45332</v>
      </c>
      <c r="Q104" s="247">
        <f>P104+12</f>
        <v>45344</v>
      </c>
      <c r="R104" s="264"/>
      <c r="S104" s="247">
        <f>Q104+3</f>
        <v>45347</v>
      </c>
      <c r="T104" s="247">
        <f>S104+3</f>
        <v>45350</v>
      </c>
      <c r="U104" s="247">
        <f>T104+3</f>
        <v>45353</v>
      </c>
      <c r="V104" s="247">
        <f>U104+3</f>
        <v>45356</v>
      </c>
      <c r="W104" s="247">
        <f>V104+3</f>
        <v>45359</v>
      </c>
      <c r="X104" s="227"/>
    </row>
    <row r="105" spans="1:24" ht="18">
      <c r="A105" s="287"/>
      <c r="B105" s="275"/>
      <c r="C105" s="270"/>
      <c r="D105" s="270"/>
      <c r="E105" s="268"/>
      <c r="F105" s="264"/>
      <c r="G105" s="268"/>
      <c r="H105" s="255" t="s">
        <v>46</v>
      </c>
      <c r="I105" s="262"/>
      <c r="J105" s="250"/>
      <c r="K105" s="250"/>
      <c r="L105" s="250"/>
      <c r="M105" s="250"/>
      <c r="N105" s="250"/>
      <c r="O105" s="250"/>
      <c r="P105" s="250"/>
      <c r="Q105" s="250"/>
      <c r="R105" s="265"/>
      <c r="S105" s="250"/>
      <c r="T105" s="250"/>
      <c r="U105" s="250"/>
      <c r="V105" s="250"/>
      <c r="W105" s="250"/>
      <c r="X105" s="227"/>
    </row>
    <row r="106" spans="1:24" ht="18">
      <c r="A106" s="276">
        <v>20</v>
      </c>
      <c r="B106" s="274" t="str">
        <f>'[1]LFI 2024 - Ministre'!C48</f>
        <v>Achats de Fournitures et petits matériels bureau</v>
      </c>
      <c r="C106" s="269">
        <f>'[1]LFI 2024 - Ministre'!D48</f>
        <v>8000000</v>
      </c>
      <c r="D106" s="269">
        <v>22</v>
      </c>
      <c r="E106" s="267" t="s">
        <v>42</v>
      </c>
      <c r="F106" s="271" t="s">
        <v>213</v>
      </c>
      <c r="G106" s="267" t="s">
        <v>61</v>
      </c>
      <c r="H106" s="252" t="s">
        <v>45</v>
      </c>
      <c r="I106" s="262">
        <v>45294</v>
      </c>
      <c r="J106" s="246">
        <f>+I106+12</f>
        <v>45306</v>
      </c>
      <c r="K106" s="246">
        <f>I106+3</f>
        <v>45297</v>
      </c>
      <c r="L106" s="246">
        <f>K106+15</f>
        <v>45312</v>
      </c>
      <c r="M106" s="247">
        <f>L106+5</f>
        <v>45317</v>
      </c>
      <c r="N106" s="247">
        <f>I106+12</f>
        <v>45306</v>
      </c>
      <c r="O106" s="247">
        <f>M106+10</f>
        <v>45327</v>
      </c>
      <c r="P106" s="247">
        <f>O106+5</f>
        <v>45332</v>
      </c>
      <c r="Q106" s="247">
        <f>P106+12</f>
        <v>45344</v>
      </c>
      <c r="R106" s="264"/>
      <c r="S106" s="247">
        <f>Q106+3</f>
        <v>45347</v>
      </c>
      <c r="T106" s="247">
        <f>S106+3</f>
        <v>45350</v>
      </c>
      <c r="U106" s="247">
        <f>T106+3</f>
        <v>45353</v>
      </c>
      <c r="V106" s="247">
        <f>U106+3</f>
        <v>45356</v>
      </c>
      <c r="W106" s="247">
        <f>V106+3</f>
        <v>45359</v>
      </c>
      <c r="X106" s="227"/>
    </row>
    <row r="107" spans="1:24" ht="18">
      <c r="A107" s="287"/>
      <c r="B107" s="275"/>
      <c r="C107" s="270"/>
      <c r="D107" s="270"/>
      <c r="E107" s="268"/>
      <c r="F107" s="264"/>
      <c r="G107" s="268"/>
      <c r="H107" s="255" t="s">
        <v>46</v>
      </c>
      <c r="I107" s="262"/>
      <c r="J107" s="250"/>
      <c r="K107" s="250"/>
      <c r="L107" s="250"/>
      <c r="M107" s="250"/>
      <c r="N107" s="250"/>
      <c r="O107" s="250"/>
      <c r="P107" s="250"/>
      <c r="Q107" s="250"/>
      <c r="R107" s="265"/>
      <c r="S107" s="250"/>
      <c r="T107" s="250"/>
      <c r="U107" s="250"/>
      <c r="V107" s="250"/>
      <c r="W107" s="250"/>
      <c r="X107" s="227"/>
    </row>
    <row r="108" spans="1:24" ht="18">
      <c r="A108" s="276">
        <v>21</v>
      </c>
      <c r="B108" s="274" t="str">
        <f>'[1]LFI 2024 - Ministre'!C50</f>
        <v>Achats de Fournitures et petits matériels bureau</v>
      </c>
      <c r="C108" s="269">
        <f>'[1]LFI 2024 - Ministre'!D50</f>
        <v>5000000</v>
      </c>
      <c r="D108" s="269">
        <v>22</v>
      </c>
      <c r="E108" s="267" t="s">
        <v>42</v>
      </c>
      <c r="F108" s="271" t="s">
        <v>214</v>
      </c>
      <c r="G108" s="267" t="s">
        <v>61</v>
      </c>
      <c r="H108" s="252" t="s">
        <v>45</v>
      </c>
      <c r="I108" s="262">
        <v>45294</v>
      </c>
      <c r="J108" s="246">
        <f>+I108+12</f>
        <v>45306</v>
      </c>
      <c r="K108" s="246">
        <f>I108+3</f>
        <v>45297</v>
      </c>
      <c r="L108" s="246">
        <f>K108+15</f>
        <v>45312</v>
      </c>
      <c r="M108" s="247">
        <f>L108+5</f>
        <v>45317</v>
      </c>
      <c r="N108" s="247">
        <f>I108+12</f>
        <v>45306</v>
      </c>
      <c r="O108" s="247">
        <f>M108+10</f>
        <v>45327</v>
      </c>
      <c r="P108" s="247">
        <f>O108+5</f>
        <v>45332</v>
      </c>
      <c r="Q108" s="247">
        <f>P108+12</f>
        <v>45344</v>
      </c>
      <c r="R108" s="264"/>
      <c r="S108" s="247">
        <f>Q108+3</f>
        <v>45347</v>
      </c>
      <c r="T108" s="247">
        <f>S108+3</f>
        <v>45350</v>
      </c>
      <c r="U108" s="247">
        <f>T108+3</f>
        <v>45353</v>
      </c>
      <c r="V108" s="247">
        <f>U108+3</f>
        <v>45356</v>
      </c>
      <c r="W108" s="247">
        <f>V108+3</f>
        <v>45359</v>
      </c>
      <c r="X108" s="227"/>
    </row>
    <row r="109" spans="1:24" ht="18">
      <c r="A109" s="287"/>
      <c r="B109" s="275"/>
      <c r="C109" s="270"/>
      <c r="D109" s="270"/>
      <c r="E109" s="268"/>
      <c r="F109" s="264"/>
      <c r="G109" s="268"/>
      <c r="H109" s="255" t="s">
        <v>46</v>
      </c>
      <c r="I109" s="262"/>
      <c r="J109" s="250"/>
      <c r="K109" s="250"/>
      <c r="L109" s="250"/>
      <c r="M109" s="250"/>
      <c r="N109" s="250"/>
      <c r="O109" s="250"/>
      <c r="P109" s="250"/>
      <c r="Q109" s="250"/>
      <c r="R109" s="265"/>
      <c r="S109" s="250"/>
      <c r="T109" s="250"/>
      <c r="U109" s="250"/>
      <c r="V109" s="250"/>
      <c r="W109" s="250"/>
      <c r="X109" s="227"/>
    </row>
    <row r="110" spans="1:24" ht="18">
      <c r="A110" s="276">
        <v>22</v>
      </c>
      <c r="B110" s="274" t="str">
        <f>'[1]LFI 2024 - Ministre'!C52</f>
        <v>Achats de Fournitures et petits matériels bureau</v>
      </c>
      <c r="C110" s="269">
        <f>'[1]LFI 2024 - Ministre'!D47</f>
        <v>8000000</v>
      </c>
      <c r="D110" s="269">
        <v>22</v>
      </c>
      <c r="E110" s="267" t="s">
        <v>42</v>
      </c>
      <c r="F110" s="271" t="s">
        <v>215</v>
      </c>
      <c r="G110" s="267" t="s">
        <v>61</v>
      </c>
      <c r="H110" s="252" t="s">
        <v>45</v>
      </c>
      <c r="I110" s="262">
        <v>45294</v>
      </c>
      <c r="J110" s="246">
        <f>+I110+12</f>
        <v>45306</v>
      </c>
      <c r="K110" s="246">
        <f>I110+3</f>
        <v>45297</v>
      </c>
      <c r="L110" s="246">
        <f>K110+15</f>
        <v>45312</v>
      </c>
      <c r="M110" s="247">
        <f>L110+5</f>
        <v>45317</v>
      </c>
      <c r="N110" s="247">
        <f>I110+12</f>
        <v>45306</v>
      </c>
      <c r="O110" s="247">
        <f>M110+10</f>
        <v>45327</v>
      </c>
      <c r="P110" s="247">
        <f>O110+5</f>
        <v>45332</v>
      </c>
      <c r="Q110" s="247">
        <f>P110+12</f>
        <v>45344</v>
      </c>
      <c r="R110" s="264"/>
      <c r="S110" s="247">
        <f>Q110+3</f>
        <v>45347</v>
      </c>
      <c r="T110" s="247">
        <f>S110+3</f>
        <v>45350</v>
      </c>
      <c r="U110" s="247">
        <f>T110+3</f>
        <v>45353</v>
      </c>
      <c r="V110" s="247">
        <f>U110+3</f>
        <v>45356</v>
      </c>
      <c r="W110" s="247">
        <f>V110+3</f>
        <v>45359</v>
      </c>
      <c r="X110" s="227"/>
    </row>
    <row r="111" spans="1:24" ht="18">
      <c r="A111" s="287"/>
      <c r="B111" s="275"/>
      <c r="C111" s="270"/>
      <c r="D111" s="270"/>
      <c r="E111" s="268"/>
      <c r="F111" s="264"/>
      <c r="G111" s="268"/>
      <c r="H111" s="255" t="s">
        <v>46</v>
      </c>
      <c r="I111" s="262"/>
      <c r="J111" s="250"/>
      <c r="K111" s="250"/>
      <c r="L111" s="250"/>
      <c r="M111" s="250"/>
      <c r="N111" s="250"/>
      <c r="O111" s="250"/>
      <c r="P111" s="250"/>
      <c r="Q111" s="250"/>
      <c r="R111" s="265"/>
      <c r="S111" s="250"/>
      <c r="T111" s="250"/>
      <c r="U111" s="250"/>
      <c r="V111" s="250"/>
      <c r="W111" s="250"/>
      <c r="X111" s="227"/>
    </row>
    <row r="112" spans="1:24" ht="18">
      <c r="A112" s="276">
        <v>23</v>
      </c>
      <c r="B112" s="274" t="str">
        <f>'[1]LFI 2024 - Ministre'!C54</f>
        <v>Achats de Fournitures et petits matériels bureau</v>
      </c>
      <c r="C112" s="269">
        <v>8000000</v>
      </c>
      <c r="D112" s="269">
        <v>22</v>
      </c>
      <c r="E112" s="267" t="s">
        <v>42</v>
      </c>
      <c r="F112" s="271" t="s">
        <v>216</v>
      </c>
      <c r="G112" s="267" t="s">
        <v>61</v>
      </c>
      <c r="H112" s="252" t="s">
        <v>45</v>
      </c>
      <c r="I112" s="262">
        <v>45294</v>
      </c>
      <c r="J112" s="246">
        <f>+I112+12</f>
        <v>45306</v>
      </c>
      <c r="K112" s="246">
        <f>I112+3</f>
        <v>45297</v>
      </c>
      <c r="L112" s="246">
        <f>K112+15</f>
        <v>45312</v>
      </c>
      <c r="M112" s="247">
        <f>L112+5</f>
        <v>45317</v>
      </c>
      <c r="N112" s="247">
        <f>I112+12</f>
        <v>45306</v>
      </c>
      <c r="O112" s="247">
        <f>M112+10</f>
        <v>45327</v>
      </c>
      <c r="P112" s="247">
        <f>O112+5</f>
        <v>45332</v>
      </c>
      <c r="Q112" s="247">
        <f>P112+12</f>
        <v>45344</v>
      </c>
      <c r="R112" s="264"/>
      <c r="S112" s="247">
        <f>Q112+3</f>
        <v>45347</v>
      </c>
      <c r="T112" s="247">
        <f>S112+3</f>
        <v>45350</v>
      </c>
      <c r="U112" s="247">
        <f>T112+3</f>
        <v>45353</v>
      </c>
      <c r="V112" s="247">
        <f>U112+3</f>
        <v>45356</v>
      </c>
      <c r="W112" s="247">
        <f>V112+3</f>
        <v>45359</v>
      </c>
      <c r="X112" s="227"/>
    </row>
    <row r="113" spans="1:24" ht="18">
      <c r="A113" s="287"/>
      <c r="B113" s="275"/>
      <c r="C113" s="270"/>
      <c r="D113" s="270"/>
      <c r="E113" s="268"/>
      <c r="F113" s="264"/>
      <c r="G113" s="268"/>
      <c r="H113" s="255" t="s">
        <v>46</v>
      </c>
      <c r="I113" s="262"/>
      <c r="J113" s="250"/>
      <c r="K113" s="250"/>
      <c r="L113" s="250"/>
      <c r="M113" s="250"/>
      <c r="N113" s="250"/>
      <c r="O113" s="250"/>
      <c r="P113" s="250"/>
      <c r="Q113" s="250"/>
      <c r="R113" s="265"/>
      <c r="S113" s="250"/>
      <c r="T113" s="250"/>
      <c r="U113" s="250"/>
      <c r="V113" s="250"/>
      <c r="W113" s="250"/>
      <c r="X113" s="227"/>
    </row>
    <row r="114" spans="1:24" ht="18">
      <c r="A114" s="276">
        <v>24</v>
      </c>
      <c r="B114" s="274" t="str">
        <f>'[1]LFI 2024 - Ministre'!C56</f>
        <v> Achats de Fournitures Informatiques</v>
      </c>
      <c r="C114" s="269">
        <f>'[1]LFI 2024 - Ministre'!D49</f>
        <v>5000000</v>
      </c>
      <c r="D114" s="269">
        <v>22</v>
      </c>
      <c r="E114" s="267" t="s">
        <v>42</v>
      </c>
      <c r="F114" s="271" t="s">
        <v>217</v>
      </c>
      <c r="G114" s="267" t="s">
        <v>61</v>
      </c>
      <c r="H114" s="252" t="s">
        <v>45</v>
      </c>
      <c r="I114" s="262">
        <v>45294</v>
      </c>
      <c r="J114" s="246">
        <f>+I114+12</f>
        <v>45306</v>
      </c>
      <c r="K114" s="246">
        <f>I114+3</f>
        <v>45297</v>
      </c>
      <c r="L114" s="246">
        <f>K114+15</f>
        <v>45312</v>
      </c>
      <c r="M114" s="247">
        <f>L114+5</f>
        <v>45317</v>
      </c>
      <c r="N114" s="247">
        <f>I114+12</f>
        <v>45306</v>
      </c>
      <c r="O114" s="247">
        <f>M114+10</f>
        <v>45327</v>
      </c>
      <c r="P114" s="247">
        <f>O114+5</f>
        <v>45332</v>
      </c>
      <c r="Q114" s="247">
        <f>P114+12</f>
        <v>45344</v>
      </c>
      <c r="R114" s="264"/>
      <c r="S114" s="247">
        <f>Q114+3</f>
        <v>45347</v>
      </c>
      <c r="T114" s="247">
        <f>S114+3</f>
        <v>45350</v>
      </c>
      <c r="U114" s="247">
        <f>T114+3</f>
        <v>45353</v>
      </c>
      <c r="V114" s="247">
        <f>U114+3</f>
        <v>45356</v>
      </c>
      <c r="W114" s="247">
        <f>V114+3</f>
        <v>45359</v>
      </c>
      <c r="X114" s="227"/>
    </row>
    <row r="115" spans="1:24" ht="18">
      <c r="A115" s="287"/>
      <c r="B115" s="275"/>
      <c r="C115" s="270"/>
      <c r="D115" s="270"/>
      <c r="E115" s="268"/>
      <c r="F115" s="264"/>
      <c r="G115" s="268"/>
      <c r="H115" s="255" t="s">
        <v>46</v>
      </c>
      <c r="I115" s="262"/>
      <c r="J115" s="250"/>
      <c r="K115" s="250"/>
      <c r="L115" s="250"/>
      <c r="M115" s="250"/>
      <c r="N115" s="250"/>
      <c r="O115" s="250"/>
      <c r="P115" s="250"/>
      <c r="Q115" s="250"/>
      <c r="R115" s="265"/>
      <c r="S115" s="250"/>
      <c r="T115" s="250"/>
      <c r="U115" s="250"/>
      <c r="V115" s="250"/>
      <c r="W115" s="250"/>
      <c r="X115" s="227"/>
    </row>
    <row r="116" spans="1:24" ht="18">
      <c r="A116" s="276">
        <v>25</v>
      </c>
      <c r="B116" s="274" t="str">
        <f>'[1]LFI 2024 - Ministre'!C58</f>
        <v> Achats de Fournitures Informatiques</v>
      </c>
      <c r="C116" s="269">
        <f>'[1]LFI 2024 - Ministre'!D51</f>
        <v>10000000</v>
      </c>
      <c r="D116" s="269">
        <v>22</v>
      </c>
      <c r="E116" s="267" t="s">
        <v>42</v>
      </c>
      <c r="F116" s="271" t="s">
        <v>218</v>
      </c>
      <c r="G116" s="267" t="s">
        <v>61</v>
      </c>
      <c r="H116" s="252" t="s">
        <v>45</v>
      </c>
      <c r="I116" s="262">
        <v>45294</v>
      </c>
      <c r="J116" s="246">
        <f>+I116+12</f>
        <v>45306</v>
      </c>
      <c r="K116" s="246">
        <f>I116+3</f>
        <v>45297</v>
      </c>
      <c r="L116" s="246">
        <f>K116+15</f>
        <v>45312</v>
      </c>
      <c r="M116" s="247">
        <f>L116+5</f>
        <v>45317</v>
      </c>
      <c r="N116" s="247">
        <f>I116+12</f>
        <v>45306</v>
      </c>
      <c r="O116" s="247">
        <f>M116+10</f>
        <v>45327</v>
      </c>
      <c r="P116" s="247">
        <f>O116+5</f>
        <v>45332</v>
      </c>
      <c r="Q116" s="247">
        <f>P116+12</f>
        <v>45344</v>
      </c>
      <c r="R116" s="264"/>
      <c r="S116" s="247">
        <f>Q116+3</f>
        <v>45347</v>
      </c>
      <c r="T116" s="247">
        <f>S116+3</f>
        <v>45350</v>
      </c>
      <c r="U116" s="247">
        <f>T116+3</f>
        <v>45353</v>
      </c>
      <c r="V116" s="247">
        <f>U116+3</f>
        <v>45356</v>
      </c>
      <c r="W116" s="247">
        <f>V116+3</f>
        <v>45359</v>
      </c>
      <c r="X116" s="227"/>
    </row>
    <row r="117" spans="1:24" ht="18">
      <c r="A117" s="287"/>
      <c r="B117" s="275"/>
      <c r="C117" s="270"/>
      <c r="D117" s="270"/>
      <c r="E117" s="268"/>
      <c r="F117" s="264"/>
      <c r="G117" s="268"/>
      <c r="H117" s="255" t="s">
        <v>46</v>
      </c>
      <c r="I117" s="262"/>
      <c r="J117" s="250"/>
      <c r="K117" s="250"/>
      <c r="L117" s="250"/>
      <c r="M117" s="250"/>
      <c r="N117" s="250"/>
      <c r="O117" s="250"/>
      <c r="P117" s="250"/>
      <c r="Q117" s="250"/>
      <c r="R117" s="265"/>
      <c r="S117" s="250"/>
      <c r="T117" s="250"/>
      <c r="U117" s="250"/>
      <c r="V117" s="250"/>
      <c r="W117" s="250"/>
      <c r="X117" s="227"/>
    </row>
    <row r="118" spans="1:24" ht="18">
      <c r="A118" s="276">
        <v>26</v>
      </c>
      <c r="B118" s="274" t="str">
        <f>'[1]LFI 2024 - Ministre'!C60</f>
        <v> Achats de Fournitures Informatiques</v>
      </c>
      <c r="C118" s="269">
        <f>'[1]LFI 2024 - Ministre'!D53</f>
        <v>10000000</v>
      </c>
      <c r="D118" s="269">
        <v>22</v>
      </c>
      <c r="E118" s="267" t="s">
        <v>42</v>
      </c>
      <c r="F118" s="271" t="s">
        <v>219</v>
      </c>
      <c r="G118" s="267" t="s">
        <v>61</v>
      </c>
      <c r="H118" s="252" t="s">
        <v>45</v>
      </c>
      <c r="I118" s="262">
        <v>45294</v>
      </c>
      <c r="J118" s="246">
        <f>+I118+12</f>
        <v>45306</v>
      </c>
      <c r="K118" s="246">
        <f>I118+3</f>
        <v>45297</v>
      </c>
      <c r="L118" s="246">
        <f>K118+15</f>
        <v>45312</v>
      </c>
      <c r="M118" s="247">
        <f>L118+5</f>
        <v>45317</v>
      </c>
      <c r="N118" s="247">
        <f>I118+12</f>
        <v>45306</v>
      </c>
      <c r="O118" s="247">
        <f>M118+10</f>
        <v>45327</v>
      </c>
      <c r="P118" s="247">
        <f>O118+5</f>
        <v>45332</v>
      </c>
      <c r="Q118" s="247">
        <f>P118+12</f>
        <v>45344</v>
      </c>
      <c r="R118" s="264"/>
      <c r="S118" s="247">
        <f>Q118+3</f>
        <v>45347</v>
      </c>
      <c r="T118" s="247">
        <f>S118+3</f>
        <v>45350</v>
      </c>
      <c r="U118" s="247">
        <f>T118+3</f>
        <v>45353</v>
      </c>
      <c r="V118" s="247">
        <f>U118+3</f>
        <v>45356</v>
      </c>
      <c r="W118" s="247">
        <f>V118+3</f>
        <v>45359</v>
      </c>
      <c r="X118" s="227"/>
    </row>
    <row r="119" spans="1:24" ht="18">
      <c r="A119" s="287"/>
      <c r="B119" s="275"/>
      <c r="C119" s="270"/>
      <c r="D119" s="270"/>
      <c r="E119" s="268"/>
      <c r="F119" s="264"/>
      <c r="G119" s="268"/>
      <c r="H119" s="255" t="s">
        <v>46</v>
      </c>
      <c r="I119" s="262"/>
      <c r="J119" s="250"/>
      <c r="K119" s="250"/>
      <c r="L119" s="250"/>
      <c r="M119" s="250"/>
      <c r="N119" s="250"/>
      <c r="O119" s="250"/>
      <c r="P119" s="250"/>
      <c r="Q119" s="250"/>
      <c r="R119" s="265"/>
      <c r="S119" s="250"/>
      <c r="T119" s="250"/>
      <c r="U119" s="250"/>
      <c r="V119" s="250"/>
      <c r="W119" s="250"/>
      <c r="X119" s="227"/>
    </row>
    <row r="120" spans="1:24" ht="18">
      <c r="A120" s="276">
        <v>27</v>
      </c>
      <c r="B120" s="274" t="str">
        <f>'[1]LFI 2024 - Ministre'!C62</f>
        <v> Achats de Fournitures Informatiques</v>
      </c>
      <c r="C120" s="269">
        <v>10000000</v>
      </c>
      <c r="D120" s="269">
        <v>22</v>
      </c>
      <c r="E120" s="267" t="s">
        <v>42</v>
      </c>
      <c r="F120" s="271" t="s">
        <v>220</v>
      </c>
      <c r="G120" s="267" t="s">
        <v>61</v>
      </c>
      <c r="H120" s="252" t="s">
        <v>45</v>
      </c>
      <c r="I120" s="262">
        <v>45294</v>
      </c>
      <c r="J120" s="246">
        <f>+I120+12</f>
        <v>45306</v>
      </c>
      <c r="K120" s="246">
        <f>I120+3</f>
        <v>45297</v>
      </c>
      <c r="L120" s="246">
        <f>K120+15</f>
        <v>45312</v>
      </c>
      <c r="M120" s="247">
        <f>L120+5</f>
        <v>45317</v>
      </c>
      <c r="N120" s="247">
        <f>I120+12</f>
        <v>45306</v>
      </c>
      <c r="O120" s="247">
        <f>M120+10</f>
        <v>45327</v>
      </c>
      <c r="P120" s="247">
        <f>O120+5</f>
        <v>45332</v>
      </c>
      <c r="Q120" s="247">
        <f>P120+12</f>
        <v>45344</v>
      </c>
      <c r="R120" s="264"/>
      <c r="S120" s="247">
        <f>Q120+3</f>
        <v>45347</v>
      </c>
      <c r="T120" s="247">
        <f>S120+3</f>
        <v>45350</v>
      </c>
      <c r="U120" s="247">
        <f>T120+3</f>
        <v>45353</v>
      </c>
      <c r="V120" s="247">
        <f>U120+3</f>
        <v>45356</v>
      </c>
      <c r="W120" s="247">
        <f>V120+3</f>
        <v>45359</v>
      </c>
      <c r="X120" s="227"/>
    </row>
    <row r="121" spans="1:24" ht="18">
      <c r="A121" s="287"/>
      <c r="B121" s="275"/>
      <c r="C121" s="270"/>
      <c r="D121" s="270"/>
      <c r="E121" s="268"/>
      <c r="F121" s="264"/>
      <c r="G121" s="268"/>
      <c r="H121" s="255" t="s">
        <v>46</v>
      </c>
      <c r="I121" s="262"/>
      <c r="J121" s="250"/>
      <c r="K121" s="250"/>
      <c r="L121" s="250"/>
      <c r="M121" s="250"/>
      <c r="N121" s="250"/>
      <c r="O121" s="250"/>
      <c r="P121" s="250"/>
      <c r="Q121" s="250"/>
      <c r="R121" s="265"/>
      <c r="S121" s="250"/>
      <c r="T121" s="250"/>
      <c r="U121" s="250"/>
      <c r="V121" s="250"/>
      <c r="W121" s="250"/>
      <c r="X121" s="227"/>
    </row>
    <row r="122" spans="1:24" ht="18">
      <c r="A122" s="276">
        <v>28</v>
      </c>
      <c r="B122" s="274" t="str">
        <f>'[1]LFI 2024 - Ministre'!C64</f>
        <v> Achats de Fournitures Informatiques</v>
      </c>
      <c r="C122" s="269">
        <v>10000000</v>
      </c>
      <c r="D122" s="269">
        <v>22</v>
      </c>
      <c r="E122" s="267" t="s">
        <v>42</v>
      </c>
      <c r="F122" s="271" t="s">
        <v>221</v>
      </c>
      <c r="G122" s="267" t="s">
        <v>61</v>
      </c>
      <c r="H122" s="252" t="s">
        <v>45</v>
      </c>
      <c r="I122" s="262">
        <v>45294</v>
      </c>
      <c r="J122" s="246">
        <f>+I122+12</f>
        <v>45306</v>
      </c>
      <c r="K122" s="246">
        <f>I122+3</f>
        <v>45297</v>
      </c>
      <c r="L122" s="246">
        <f>K122+15</f>
        <v>45312</v>
      </c>
      <c r="M122" s="247">
        <f>L122+5</f>
        <v>45317</v>
      </c>
      <c r="N122" s="247">
        <f>I122+12</f>
        <v>45306</v>
      </c>
      <c r="O122" s="247">
        <f>M122+10</f>
        <v>45327</v>
      </c>
      <c r="P122" s="247">
        <f>O122+5</f>
        <v>45332</v>
      </c>
      <c r="Q122" s="247">
        <f>P122+12</f>
        <v>45344</v>
      </c>
      <c r="R122" s="264"/>
      <c r="S122" s="247">
        <f>Q122+3</f>
        <v>45347</v>
      </c>
      <c r="T122" s="247">
        <f>S122+3</f>
        <v>45350</v>
      </c>
      <c r="U122" s="247">
        <f>T122+3</f>
        <v>45353</v>
      </c>
      <c r="V122" s="247">
        <f>U122+3</f>
        <v>45356</v>
      </c>
      <c r="W122" s="247">
        <f>V122+3</f>
        <v>45359</v>
      </c>
      <c r="X122" s="227"/>
    </row>
    <row r="123" spans="1:24" ht="18">
      <c r="A123" s="287"/>
      <c r="B123" s="275"/>
      <c r="C123" s="270"/>
      <c r="D123" s="270"/>
      <c r="E123" s="268"/>
      <c r="F123" s="264"/>
      <c r="G123" s="268"/>
      <c r="H123" s="255" t="s">
        <v>46</v>
      </c>
      <c r="I123" s="262"/>
      <c r="J123" s="250"/>
      <c r="K123" s="250"/>
      <c r="L123" s="250"/>
      <c r="M123" s="250"/>
      <c r="N123" s="250"/>
      <c r="O123" s="250"/>
      <c r="P123" s="250"/>
      <c r="Q123" s="250"/>
      <c r="R123" s="265"/>
      <c r="S123" s="250"/>
      <c r="T123" s="250"/>
      <c r="U123" s="250"/>
      <c r="V123" s="250"/>
      <c r="W123" s="250"/>
      <c r="X123" s="227"/>
    </row>
    <row r="124" spans="1:24" ht="18">
      <c r="A124" s="276">
        <v>29</v>
      </c>
      <c r="B124" s="274" t="str">
        <f>'[1]LFI 2024 - Ministre'!C66</f>
        <v> Achats de Fournitures Informatiques</v>
      </c>
      <c r="C124" s="269">
        <v>10000000</v>
      </c>
      <c r="D124" s="269">
        <v>22</v>
      </c>
      <c r="E124" s="267" t="s">
        <v>42</v>
      </c>
      <c r="F124" s="271" t="s">
        <v>222</v>
      </c>
      <c r="G124" s="267" t="s">
        <v>61</v>
      </c>
      <c r="H124" s="252" t="s">
        <v>45</v>
      </c>
      <c r="I124" s="262">
        <v>45294</v>
      </c>
      <c r="J124" s="246">
        <f>+I124+12</f>
        <v>45306</v>
      </c>
      <c r="K124" s="246">
        <f>I124+3</f>
        <v>45297</v>
      </c>
      <c r="L124" s="246">
        <f>K124+15</f>
        <v>45312</v>
      </c>
      <c r="M124" s="247">
        <f>L124+5</f>
        <v>45317</v>
      </c>
      <c r="N124" s="247">
        <f>I124+12</f>
        <v>45306</v>
      </c>
      <c r="O124" s="247">
        <f>M124+10</f>
        <v>45327</v>
      </c>
      <c r="P124" s="247">
        <f>O124+5</f>
        <v>45332</v>
      </c>
      <c r="Q124" s="247">
        <f>P124+12</f>
        <v>45344</v>
      </c>
      <c r="R124" s="264"/>
      <c r="S124" s="247">
        <f>Q124+3</f>
        <v>45347</v>
      </c>
      <c r="T124" s="247">
        <f>S124+3</f>
        <v>45350</v>
      </c>
      <c r="U124" s="247">
        <f>T124+3</f>
        <v>45353</v>
      </c>
      <c r="V124" s="247">
        <f>U124+3</f>
        <v>45356</v>
      </c>
      <c r="W124" s="247">
        <f>V124+3</f>
        <v>45359</v>
      </c>
      <c r="X124" s="227"/>
    </row>
    <row r="125" spans="1:24" ht="18">
      <c r="A125" s="287"/>
      <c r="B125" s="275"/>
      <c r="C125" s="270"/>
      <c r="D125" s="270"/>
      <c r="E125" s="268"/>
      <c r="F125" s="264"/>
      <c r="G125" s="268"/>
      <c r="H125" s="255" t="s">
        <v>46</v>
      </c>
      <c r="I125" s="262"/>
      <c r="J125" s="250"/>
      <c r="K125" s="250"/>
      <c r="L125" s="250"/>
      <c r="M125" s="250"/>
      <c r="N125" s="250"/>
      <c r="O125" s="250"/>
      <c r="P125" s="250"/>
      <c r="Q125" s="250"/>
      <c r="R125" s="265"/>
      <c r="S125" s="250"/>
      <c r="T125" s="250"/>
      <c r="U125" s="250"/>
      <c r="V125" s="250"/>
      <c r="W125" s="250"/>
      <c r="X125" s="227"/>
    </row>
    <row r="126" spans="1:24" ht="18">
      <c r="A126" s="276">
        <v>30</v>
      </c>
      <c r="B126" s="274" t="str">
        <f>'[1]LFI 2024 - Ministre'!C68</f>
        <v>Achats de Produits et matériel de nettoyages/Nettoyage locaux</v>
      </c>
      <c r="C126" s="269">
        <v>10000000</v>
      </c>
      <c r="D126" s="269">
        <v>22</v>
      </c>
      <c r="E126" s="267" t="s">
        <v>42</v>
      </c>
      <c r="F126" s="271" t="s">
        <v>223</v>
      </c>
      <c r="G126" s="267" t="s">
        <v>61</v>
      </c>
      <c r="H126" s="252" t="s">
        <v>45</v>
      </c>
      <c r="I126" s="262">
        <v>45294</v>
      </c>
      <c r="J126" s="246">
        <f>+I126+12</f>
        <v>45306</v>
      </c>
      <c r="K126" s="246">
        <f>I126+3</f>
        <v>45297</v>
      </c>
      <c r="L126" s="246">
        <f>K126+15</f>
        <v>45312</v>
      </c>
      <c r="M126" s="247">
        <f>L126+5</f>
        <v>45317</v>
      </c>
      <c r="N126" s="247">
        <f>I126+12</f>
        <v>45306</v>
      </c>
      <c r="O126" s="247">
        <f>M126+10</f>
        <v>45327</v>
      </c>
      <c r="P126" s="247">
        <f>O126+5</f>
        <v>45332</v>
      </c>
      <c r="Q126" s="247">
        <f>P126+12</f>
        <v>45344</v>
      </c>
      <c r="R126" s="264"/>
      <c r="S126" s="247">
        <f>Q126+3</f>
        <v>45347</v>
      </c>
      <c r="T126" s="247">
        <f>S126+3</f>
        <v>45350</v>
      </c>
      <c r="U126" s="247">
        <f>T126+3</f>
        <v>45353</v>
      </c>
      <c r="V126" s="247">
        <f>U126+3</f>
        <v>45356</v>
      </c>
      <c r="W126" s="247">
        <f>V126+3</f>
        <v>45359</v>
      </c>
      <c r="X126" s="227"/>
    </row>
    <row r="127" spans="1:24" ht="23.25" customHeight="1">
      <c r="A127" s="287"/>
      <c r="B127" s="275"/>
      <c r="C127" s="270"/>
      <c r="D127" s="270"/>
      <c r="E127" s="268"/>
      <c r="F127" s="264"/>
      <c r="G127" s="268"/>
      <c r="H127" s="255" t="s">
        <v>46</v>
      </c>
      <c r="I127" s="262"/>
      <c r="J127" s="250"/>
      <c r="K127" s="250"/>
      <c r="L127" s="250"/>
      <c r="M127" s="250"/>
      <c r="N127" s="250"/>
      <c r="O127" s="250"/>
      <c r="P127" s="250"/>
      <c r="Q127" s="250"/>
      <c r="R127" s="265"/>
      <c r="S127" s="250"/>
      <c r="T127" s="250"/>
      <c r="U127" s="250"/>
      <c r="V127" s="250"/>
      <c r="W127" s="250"/>
      <c r="X127" s="227"/>
    </row>
    <row r="128" spans="1:24" ht="23.25" customHeight="1">
      <c r="A128" s="276">
        <v>31</v>
      </c>
      <c r="B128" s="274" t="str">
        <f>'[1]LFI 2024 - Ministre'!C67</f>
        <v> Achats de Fournitures Informatiques</v>
      </c>
      <c r="C128" s="269">
        <v>55000000</v>
      </c>
      <c r="D128" s="269">
        <v>22</v>
      </c>
      <c r="E128" s="267" t="s">
        <v>42</v>
      </c>
      <c r="F128" s="271" t="s">
        <v>224</v>
      </c>
      <c r="G128" s="267" t="s">
        <v>61</v>
      </c>
      <c r="H128" s="252" t="s">
        <v>45</v>
      </c>
      <c r="I128" s="262">
        <v>45294</v>
      </c>
      <c r="J128" s="246">
        <f>+I128+12</f>
        <v>45306</v>
      </c>
      <c r="K128" s="246">
        <f>I128+3</f>
        <v>45297</v>
      </c>
      <c r="L128" s="246">
        <f>K128+15</f>
        <v>45312</v>
      </c>
      <c r="M128" s="247">
        <f>L128+5</f>
        <v>45317</v>
      </c>
      <c r="N128" s="247">
        <f>I128+12</f>
        <v>45306</v>
      </c>
      <c r="O128" s="247">
        <f>M128+10</f>
        <v>45327</v>
      </c>
      <c r="P128" s="247">
        <f>O128+5</f>
        <v>45332</v>
      </c>
      <c r="Q128" s="247">
        <f>P128+12</f>
        <v>45344</v>
      </c>
      <c r="R128" s="264"/>
      <c r="S128" s="247">
        <f>Q128+3</f>
        <v>45347</v>
      </c>
      <c r="T128" s="247">
        <f>S128+3</f>
        <v>45350</v>
      </c>
      <c r="U128" s="247">
        <f>T128+3</f>
        <v>45353</v>
      </c>
      <c r="V128" s="247">
        <f>U128+3</f>
        <v>45356</v>
      </c>
      <c r="W128" s="247">
        <f>V128+3</f>
        <v>45359</v>
      </c>
      <c r="X128" s="227"/>
    </row>
    <row r="129" spans="1:24" ht="18">
      <c r="A129" s="277"/>
      <c r="B129" s="432"/>
      <c r="C129" s="283"/>
      <c r="D129" s="270"/>
      <c r="E129" s="268"/>
      <c r="F129" s="264"/>
      <c r="G129" s="268"/>
      <c r="H129" s="255" t="s">
        <v>46</v>
      </c>
      <c r="I129" s="262"/>
      <c r="J129" s="250"/>
      <c r="K129" s="250"/>
      <c r="L129" s="250"/>
      <c r="M129" s="250"/>
      <c r="N129" s="250"/>
      <c r="O129" s="250"/>
      <c r="P129" s="250"/>
      <c r="Q129" s="250"/>
      <c r="R129" s="265"/>
      <c r="S129" s="250"/>
      <c r="T129" s="250"/>
      <c r="U129" s="250"/>
      <c r="V129" s="250"/>
      <c r="W129" s="250"/>
      <c r="X129" s="227"/>
    </row>
    <row r="130" spans="1:24" ht="18">
      <c r="A130" s="276">
        <v>32</v>
      </c>
      <c r="B130" s="274" t="str">
        <f>'[1]LFI 2024 - Ministre'!C68</f>
        <v>Achats de Produits et matériel de nettoyages/Nettoyage locaux</v>
      </c>
      <c r="C130" s="269">
        <f>'[1]LFI 2024 - Ministre'!D68</f>
        <v>10000000</v>
      </c>
      <c r="D130" s="272">
        <v>22</v>
      </c>
      <c r="E130" s="273" t="s">
        <v>42</v>
      </c>
      <c r="F130" s="271" t="s">
        <v>232</v>
      </c>
      <c r="G130" s="273" t="s">
        <v>61</v>
      </c>
      <c r="H130" s="245" t="s">
        <v>45</v>
      </c>
      <c r="I130" s="246">
        <v>45294</v>
      </c>
      <c r="J130" s="246">
        <f>+I130+12</f>
        <v>45306</v>
      </c>
      <c r="K130" s="246">
        <f>I130+3</f>
        <v>45297</v>
      </c>
      <c r="L130" s="246">
        <f>K130+15</f>
        <v>45312</v>
      </c>
      <c r="M130" s="247">
        <f>L130+5</f>
        <v>45317</v>
      </c>
      <c r="N130" s="247">
        <f>I130+12</f>
        <v>45306</v>
      </c>
      <c r="O130" s="247">
        <f>M130+10</f>
        <v>45327</v>
      </c>
      <c r="P130" s="247">
        <f>O130+5</f>
        <v>45332</v>
      </c>
      <c r="Q130" s="247">
        <f>P130+12</f>
        <v>45344</v>
      </c>
      <c r="R130" s="264"/>
      <c r="S130" s="247">
        <f>Q130+3</f>
        <v>45347</v>
      </c>
      <c r="T130" s="247">
        <f>S130+3</f>
        <v>45350</v>
      </c>
      <c r="U130" s="247">
        <f>T130+3</f>
        <v>45353</v>
      </c>
      <c r="V130" s="247">
        <f>U130+3</f>
        <v>45356</v>
      </c>
      <c r="W130" s="247">
        <f>V130+3</f>
        <v>45359</v>
      </c>
      <c r="X130" s="227"/>
    </row>
    <row r="131" spans="1:24" ht="25.5" customHeight="1">
      <c r="A131" s="277"/>
      <c r="B131" s="275"/>
      <c r="C131" s="270"/>
      <c r="D131" s="264"/>
      <c r="E131" s="265"/>
      <c r="F131" s="264"/>
      <c r="G131" s="265"/>
      <c r="H131" s="251" t="s">
        <v>46</v>
      </c>
      <c r="I131" s="250"/>
      <c r="J131" s="250"/>
      <c r="K131" s="250"/>
      <c r="L131" s="250"/>
      <c r="M131" s="250"/>
      <c r="N131" s="250"/>
      <c r="O131" s="250"/>
      <c r="P131" s="250"/>
      <c r="Q131" s="250"/>
      <c r="R131" s="265"/>
      <c r="S131" s="250"/>
      <c r="T131" s="250"/>
      <c r="U131" s="250"/>
      <c r="V131" s="250"/>
      <c r="W131" s="250"/>
      <c r="X131" s="227"/>
    </row>
    <row r="132" spans="1:24" ht="18">
      <c r="A132" s="276">
        <v>33</v>
      </c>
      <c r="B132" s="274" t="str">
        <f>'[1]LFI 2024 - Ministre'!C69</f>
        <v>Achats de Produits et matériel de nettoyages/Nettoyage locaux</v>
      </c>
      <c r="C132" s="269">
        <f>'[1]LFI 2024 - Ministre'!D69</f>
        <v>10000000</v>
      </c>
      <c r="D132" s="272">
        <v>22</v>
      </c>
      <c r="E132" s="273" t="s">
        <v>42</v>
      </c>
      <c r="F132" s="271" t="s">
        <v>233</v>
      </c>
      <c r="G132" s="273" t="s">
        <v>61</v>
      </c>
      <c r="H132" s="245" t="s">
        <v>45</v>
      </c>
      <c r="I132" s="246">
        <v>45294</v>
      </c>
      <c r="J132" s="246">
        <f>+I132+12</f>
        <v>45306</v>
      </c>
      <c r="K132" s="246">
        <f>I132+3</f>
        <v>45297</v>
      </c>
      <c r="L132" s="246">
        <f>K132+15</f>
        <v>45312</v>
      </c>
      <c r="M132" s="247">
        <f>L132+5</f>
        <v>45317</v>
      </c>
      <c r="N132" s="247">
        <f>I132+12</f>
        <v>45306</v>
      </c>
      <c r="O132" s="247">
        <f>M132+10</f>
        <v>45327</v>
      </c>
      <c r="P132" s="247">
        <f>O132+5</f>
        <v>45332</v>
      </c>
      <c r="Q132" s="247">
        <f>P132+12</f>
        <v>45344</v>
      </c>
      <c r="R132" s="264"/>
      <c r="S132" s="247">
        <f>Q132+3</f>
        <v>45347</v>
      </c>
      <c r="T132" s="247">
        <f>S132+3</f>
        <v>45350</v>
      </c>
      <c r="U132" s="247">
        <f>T132+3</f>
        <v>45353</v>
      </c>
      <c r="V132" s="247">
        <f>U132+3</f>
        <v>45356</v>
      </c>
      <c r="W132" s="247">
        <f>V132+3</f>
        <v>45359</v>
      </c>
      <c r="X132" s="227"/>
    </row>
    <row r="133" spans="1:24" ht="36" customHeight="1">
      <c r="A133" s="277"/>
      <c r="B133" s="275"/>
      <c r="C133" s="270"/>
      <c r="D133" s="264"/>
      <c r="E133" s="265"/>
      <c r="F133" s="264"/>
      <c r="G133" s="265"/>
      <c r="H133" s="251" t="s">
        <v>46</v>
      </c>
      <c r="I133" s="250"/>
      <c r="J133" s="250"/>
      <c r="K133" s="250"/>
      <c r="L133" s="250"/>
      <c r="M133" s="250"/>
      <c r="N133" s="250"/>
      <c r="O133" s="250"/>
      <c r="P133" s="250"/>
      <c r="Q133" s="250"/>
      <c r="R133" s="265"/>
      <c r="S133" s="250"/>
      <c r="T133" s="250"/>
      <c r="U133" s="250"/>
      <c r="V133" s="250"/>
      <c r="W133" s="250"/>
      <c r="X133" s="227"/>
    </row>
    <row r="134" spans="1:24" ht="18">
      <c r="A134" s="276">
        <v>34</v>
      </c>
      <c r="B134" s="274" t="str">
        <f>'[1]LFI 2024 - Ministre'!C70</f>
        <v>Achats de Produits et matériel de nettoyages/Nettoyage locaux</v>
      </c>
      <c r="C134" s="269">
        <f>'[1]LFI 2024 - Ministre'!D70</f>
        <v>10000000</v>
      </c>
      <c r="D134" s="272">
        <v>22</v>
      </c>
      <c r="E134" s="273" t="s">
        <v>42</v>
      </c>
      <c r="F134" s="271" t="s">
        <v>234</v>
      </c>
      <c r="G134" s="273" t="s">
        <v>61</v>
      </c>
      <c r="H134" s="245" t="s">
        <v>45</v>
      </c>
      <c r="I134" s="246">
        <v>45294</v>
      </c>
      <c r="J134" s="246">
        <f>+I134+12</f>
        <v>45306</v>
      </c>
      <c r="K134" s="246">
        <f>I134+3</f>
        <v>45297</v>
      </c>
      <c r="L134" s="246">
        <f>K134+15</f>
        <v>45312</v>
      </c>
      <c r="M134" s="247">
        <f>L134+5</f>
        <v>45317</v>
      </c>
      <c r="N134" s="247">
        <f>I134+12</f>
        <v>45306</v>
      </c>
      <c r="O134" s="247">
        <f>M134+10</f>
        <v>45327</v>
      </c>
      <c r="P134" s="247">
        <f>O134+5</f>
        <v>45332</v>
      </c>
      <c r="Q134" s="247">
        <f>P134+12</f>
        <v>45344</v>
      </c>
      <c r="R134" s="264"/>
      <c r="S134" s="247">
        <f>Q134+3</f>
        <v>45347</v>
      </c>
      <c r="T134" s="247">
        <f>S134+3</f>
        <v>45350</v>
      </c>
      <c r="U134" s="247">
        <f>T134+3</f>
        <v>45353</v>
      </c>
      <c r="V134" s="247">
        <f>U134+3</f>
        <v>45356</v>
      </c>
      <c r="W134" s="247">
        <f>V134+3</f>
        <v>45359</v>
      </c>
      <c r="X134" s="227"/>
    </row>
    <row r="135" spans="1:24" ht="27" customHeight="1">
      <c r="A135" s="277"/>
      <c r="B135" s="275"/>
      <c r="C135" s="270"/>
      <c r="D135" s="264"/>
      <c r="E135" s="265"/>
      <c r="F135" s="264"/>
      <c r="G135" s="265"/>
      <c r="H135" s="251" t="s">
        <v>46</v>
      </c>
      <c r="I135" s="250"/>
      <c r="J135" s="250"/>
      <c r="K135" s="250"/>
      <c r="L135" s="250"/>
      <c r="M135" s="250"/>
      <c r="N135" s="250"/>
      <c r="O135" s="250"/>
      <c r="P135" s="250"/>
      <c r="Q135" s="250"/>
      <c r="R135" s="265"/>
      <c r="S135" s="250"/>
      <c r="T135" s="250"/>
      <c r="U135" s="250"/>
      <c r="V135" s="250"/>
      <c r="W135" s="250"/>
      <c r="X135" s="227"/>
    </row>
    <row r="136" spans="1:24" ht="18">
      <c r="A136" s="276">
        <v>35</v>
      </c>
      <c r="B136" s="274" t="str">
        <f>'[1]LFI 2024 - Ministre'!C71</f>
        <v>Achats de Produits et matériel de nettoyages/Nettoyage locaux</v>
      </c>
      <c r="C136" s="269">
        <f>'[1]LFI 2024 - Ministre'!D71</f>
        <v>10000000</v>
      </c>
      <c r="D136" s="272">
        <v>22</v>
      </c>
      <c r="E136" s="273" t="s">
        <v>42</v>
      </c>
      <c r="F136" s="271" t="s">
        <v>235</v>
      </c>
      <c r="G136" s="273" t="s">
        <v>61</v>
      </c>
      <c r="H136" s="245" t="s">
        <v>45</v>
      </c>
      <c r="I136" s="246">
        <v>45294</v>
      </c>
      <c r="J136" s="246">
        <f>+I136+12</f>
        <v>45306</v>
      </c>
      <c r="K136" s="246">
        <f>I136+3</f>
        <v>45297</v>
      </c>
      <c r="L136" s="246">
        <f>K136+15</f>
        <v>45312</v>
      </c>
      <c r="M136" s="247">
        <f>L136+5</f>
        <v>45317</v>
      </c>
      <c r="N136" s="247">
        <f>I136+12</f>
        <v>45306</v>
      </c>
      <c r="O136" s="247">
        <f>M136+10</f>
        <v>45327</v>
      </c>
      <c r="P136" s="247">
        <f>O136+5</f>
        <v>45332</v>
      </c>
      <c r="Q136" s="247">
        <f>P136+12</f>
        <v>45344</v>
      </c>
      <c r="R136" s="264"/>
      <c r="S136" s="247">
        <f>Q136+3</f>
        <v>45347</v>
      </c>
      <c r="T136" s="247">
        <f>S136+3</f>
        <v>45350</v>
      </c>
      <c r="U136" s="247">
        <f>T136+3</f>
        <v>45353</v>
      </c>
      <c r="V136" s="247">
        <f>U136+3</f>
        <v>45356</v>
      </c>
      <c r="W136" s="247">
        <f>V136+3</f>
        <v>45359</v>
      </c>
      <c r="X136" s="227"/>
    </row>
    <row r="137" spans="1:24" ht="27" customHeight="1">
      <c r="A137" s="277"/>
      <c r="B137" s="275"/>
      <c r="C137" s="270"/>
      <c r="D137" s="264"/>
      <c r="E137" s="265"/>
      <c r="F137" s="264"/>
      <c r="G137" s="265"/>
      <c r="H137" s="251" t="s">
        <v>46</v>
      </c>
      <c r="I137" s="250"/>
      <c r="J137" s="250"/>
      <c r="K137" s="250"/>
      <c r="L137" s="250"/>
      <c r="M137" s="250"/>
      <c r="N137" s="250"/>
      <c r="O137" s="250"/>
      <c r="P137" s="250"/>
      <c r="Q137" s="250"/>
      <c r="R137" s="265"/>
      <c r="S137" s="250"/>
      <c r="T137" s="250"/>
      <c r="U137" s="250"/>
      <c r="V137" s="250"/>
      <c r="W137" s="250"/>
      <c r="X137" s="227"/>
    </row>
    <row r="138" spans="1:24" ht="18">
      <c r="A138" s="276">
        <v>36</v>
      </c>
      <c r="B138" s="274" t="str">
        <f>'[1]LFI 2024 - Ministre'!C73</f>
        <v>Achat d'Autres produits spécifiques</v>
      </c>
      <c r="C138" s="269">
        <f>'[1]LFI 2024 - Ministre'!D73</f>
        <v>30000000</v>
      </c>
      <c r="D138" s="272">
        <v>22</v>
      </c>
      <c r="E138" s="273" t="s">
        <v>42</v>
      </c>
      <c r="F138" s="271" t="s">
        <v>236</v>
      </c>
      <c r="G138" s="273" t="s">
        <v>61</v>
      </c>
      <c r="H138" s="245" t="s">
        <v>45</v>
      </c>
      <c r="I138" s="246">
        <v>45294</v>
      </c>
      <c r="J138" s="246">
        <f>+I138+12</f>
        <v>45306</v>
      </c>
      <c r="K138" s="246">
        <f>I138+3</f>
        <v>45297</v>
      </c>
      <c r="L138" s="246">
        <f>K138+15</f>
        <v>45312</v>
      </c>
      <c r="M138" s="247">
        <f>L138+5</f>
        <v>45317</v>
      </c>
      <c r="N138" s="247">
        <f>I138+12</f>
        <v>45306</v>
      </c>
      <c r="O138" s="247">
        <f>M138+10</f>
        <v>45327</v>
      </c>
      <c r="P138" s="247">
        <f>O138+5</f>
        <v>45332</v>
      </c>
      <c r="Q138" s="247">
        <f>P138+12</f>
        <v>45344</v>
      </c>
      <c r="R138" s="264"/>
      <c r="S138" s="247">
        <f>Q138+3</f>
        <v>45347</v>
      </c>
      <c r="T138" s="247">
        <f>S138+3</f>
        <v>45350</v>
      </c>
      <c r="U138" s="247">
        <f>T138+3</f>
        <v>45353</v>
      </c>
      <c r="V138" s="247">
        <f>U138+3</f>
        <v>45356</v>
      </c>
      <c r="W138" s="247">
        <f>V138+3</f>
        <v>45359</v>
      </c>
      <c r="X138" s="227"/>
    </row>
    <row r="139" spans="1:24" ht="18">
      <c r="A139" s="277"/>
      <c r="B139" s="275"/>
      <c r="C139" s="270"/>
      <c r="D139" s="264"/>
      <c r="E139" s="265"/>
      <c r="F139" s="264"/>
      <c r="G139" s="265"/>
      <c r="H139" s="251" t="s">
        <v>46</v>
      </c>
      <c r="I139" s="250"/>
      <c r="J139" s="250"/>
      <c r="K139" s="250"/>
      <c r="L139" s="250"/>
      <c r="M139" s="250"/>
      <c r="N139" s="250"/>
      <c r="O139" s="250"/>
      <c r="P139" s="250"/>
      <c r="Q139" s="250"/>
      <c r="R139" s="265"/>
      <c r="S139" s="250"/>
      <c r="T139" s="250"/>
      <c r="U139" s="250"/>
      <c r="V139" s="250"/>
      <c r="W139" s="250"/>
      <c r="X139" s="227"/>
    </row>
    <row r="140" spans="1:24" ht="18">
      <c r="A140" s="276">
        <v>37</v>
      </c>
      <c r="B140" s="274" t="str">
        <f>'[1]LFI 2024 - Ministre'!C74</f>
        <v>Achat d'Autres produits spécifiques</v>
      </c>
      <c r="C140" s="269">
        <f>'[1]LFI 2024 - Ministre'!D74</f>
        <v>30000000</v>
      </c>
      <c r="D140" s="272">
        <v>22</v>
      </c>
      <c r="E140" s="273" t="s">
        <v>42</v>
      </c>
      <c r="F140" s="271" t="s">
        <v>237</v>
      </c>
      <c r="G140" s="273" t="s">
        <v>61</v>
      </c>
      <c r="H140" s="245" t="s">
        <v>45</v>
      </c>
      <c r="I140" s="246">
        <v>45294</v>
      </c>
      <c r="J140" s="246">
        <f>+I140+12</f>
        <v>45306</v>
      </c>
      <c r="K140" s="246">
        <f>I140+3</f>
        <v>45297</v>
      </c>
      <c r="L140" s="246">
        <f>K140+15</f>
        <v>45312</v>
      </c>
      <c r="M140" s="247">
        <f>L140+5</f>
        <v>45317</v>
      </c>
      <c r="N140" s="247">
        <f>I140+12</f>
        <v>45306</v>
      </c>
      <c r="O140" s="247">
        <f>M140+10</f>
        <v>45327</v>
      </c>
      <c r="P140" s="247">
        <f>O140+5</f>
        <v>45332</v>
      </c>
      <c r="Q140" s="247">
        <f>P140+12</f>
        <v>45344</v>
      </c>
      <c r="R140" s="264"/>
      <c r="S140" s="247">
        <f>Q140+3</f>
        <v>45347</v>
      </c>
      <c r="T140" s="247">
        <f>S140+3</f>
        <v>45350</v>
      </c>
      <c r="U140" s="247">
        <f>T140+3</f>
        <v>45353</v>
      </c>
      <c r="V140" s="247">
        <f>U140+3</f>
        <v>45356</v>
      </c>
      <c r="W140" s="247">
        <f>V140+3</f>
        <v>45359</v>
      </c>
      <c r="X140" s="227"/>
    </row>
    <row r="141" spans="1:24" ht="18">
      <c r="A141" s="277"/>
      <c r="B141" s="275"/>
      <c r="C141" s="270"/>
      <c r="D141" s="264"/>
      <c r="E141" s="265"/>
      <c r="F141" s="264"/>
      <c r="G141" s="265"/>
      <c r="H141" s="251" t="s">
        <v>46</v>
      </c>
      <c r="I141" s="250"/>
      <c r="J141" s="250"/>
      <c r="K141" s="250"/>
      <c r="L141" s="250"/>
      <c r="M141" s="250"/>
      <c r="N141" s="250"/>
      <c r="O141" s="250"/>
      <c r="P141" s="250"/>
      <c r="Q141" s="250"/>
      <c r="R141" s="265"/>
      <c r="S141" s="250"/>
      <c r="T141" s="250"/>
      <c r="U141" s="250"/>
      <c r="V141" s="250"/>
      <c r="W141" s="250"/>
      <c r="X141" s="227"/>
    </row>
    <row r="142" spans="1:24" ht="18">
      <c r="A142" s="276">
        <v>38</v>
      </c>
      <c r="B142" s="274" t="str">
        <f>'[1]LFI 2024 - Ministre'!C75</f>
        <v>Achat d'Autres produits spécifiques</v>
      </c>
      <c r="C142" s="269">
        <f>'[1]LFI 2024 - Ministre'!D75</f>
        <v>30000000</v>
      </c>
      <c r="D142" s="272">
        <v>22</v>
      </c>
      <c r="E142" s="273" t="s">
        <v>42</v>
      </c>
      <c r="F142" s="271" t="s">
        <v>238</v>
      </c>
      <c r="G142" s="273" t="s">
        <v>61</v>
      </c>
      <c r="H142" s="245" t="s">
        <v>45</v>
      </c>
      <c r="I142" s="246">
        <v>45294</v>
      </c>
      <c r="J142" s="246">
        <f>+I142+12</f>
        <v>45306</v>
      </c>
      <c r="K142" s="246">
        <f>I142+3</f>
        <v>45297</v>
      </c>
      <c r="L142" s="246">
        <f>K142+15</f>
        <v>45312</v>
      </c>
      <c r="M142" s="247">
        <f>L142+5</f>
        <v>45317</v>
      </c>
      <c r="N142" s="247">
        <f>I142+12</f>
        <v>45306</v>
      </c>
      <c r="O142" s="247">
        <f>M142+10</f>
        <v>45327</v>
      </c>
      <c r="P142" s="247">
        <f>O142+5</f>
        <v>45332</v>
      </c>
      <c r="Q142" s="247">
        <f>P142+12</f>
        <v>45344</v>
      </c>
      <c r="R142" s="264"/>
      <c r="S142" s="247">
        <f>Q142+3</f>
        <v>45347</v>
      </c>
      <c r="T142" s="247">
        <f>S142+3</f>
        <v>45350</v>
      </c>
      <c r="U142" s="247">
        <f>T142+3</f>
        <v>45353</v>
      </c>
      <c r="V142" s="247">
        <f>U142+3</f>
        <v>45356</v>
      </c>
      <c r="W142" s="247">
        <f>V142+3</f>
        <v>45359</v>
      </c>
      <c r="X142" s="227"/>
    </row>
    <row r="143" spans="1:24" ht="18">
      <c r="A143" s="277"/>
      <c r="B143" s="275"/>
      <c r="C143" s="270"/>
      <c r="D143" s="264"/>
      <c r="E143" s="265"/>
      <c r="F143" s="264"/>
      <c r="G143" s="265"/>
      <c r="H143" s="251" t="s">
        <v>46</v>
      </c>
      <c r="I143" s="250"/>
      <c r="J143" s="250"/>
      <c r="K143" s="250"/>
      <c r="L143" s="250"/>
      <c r="M143" s="250"/>
      <c r="N143" s="250"/>
      <c r="O143" s="250"/>
      <c r="P143" s="250"/>
      <c r="Q143" s="250"/>
      <c r="R143" s="265"/>
      <c r="S143" s="250"/>
      <c r="T143" s="250"/>
      <c r="U143" s="250"/>
      <c r="V143" s="250"/>
      <c r="W143" s="250"/>
      <c r="X143" s="227"/>
    </row>
    <row r="144" spans="1:24" ht="18">
      <c r="A144" s="276">
        <v>39</v>
      </c>
      <c r="B144" s="274" t="str">
        <f>'[1]LFI 2024 - Ministre'!C76</f>
        <v>Achat d'Autres produits spécifiques</v>
      </c>
      <c r="C144" s="269">
        <f>'[1]LFI 2024 - Ministre'!D76</f>
        <v>30000000</v>
      </c>
      <c r="D144" s="272">
        <v>22</v>
      </c>
      <c r="E144" s="273" t="s">
        <v>42</v>
      </c>
      <c r="F144" s="271" t="s">
        <v>239</v>
      </c>
      <c r="G144" s="273" t="s">
        <v>61</v>
      </c>
      <c r="H144" s="245" t="s">
        <v>45</v>
      </c>
      <c r="I144" s="246">
        <v>45294</v>
      </c>
      <c r="J144" s="246">
        <f>+I144+12</f>
        <v>45306</v>
      </c>
      <c r="K144" s="246">
        <f>I144+3</f>
        <v>45297</v>
      </c>
      <c r="L144" s="246">
        <f>K144+15</f>
        <v>45312</v>
      </c>
      <c r="M144" s="247">
        <f>L144+5</f>
        <v>45317</v>
      </c>
      <c r="N144" s="247">
        <f>I144+12</f>
        <v>45306</v>
      </c>
      <c r="O144" s="247">
        <f>M144+10</f>
        <v>45327</v>
      </c>
      <c r="P144" s="247">
        <f>O144+5</f>
        <v>45332</v>
      </c>
      <c r="Q144" s="247">
        <f>P144+12</f>
        <v>45344</v>
      </c>
      <c r="R144" s="264"/>
      <c r="S144" s="247">
        <f>Q144+3</f>
        <v>45347</v>
      </c>
      <c r="T144" s="247">
        <f>S144+3</f>
        <v>45350</v>
      </c>
      <c r="U144" s="247">
        <f>T144+3</f>
        <v>45353</v>
      </c>
      <c r="V144" s="247">
        <f>U144+3</f>
        <v>45356</v>
      </c>
      <c r="W144" s="247">
        <f>V144+3</f>
        <v>45359</v>
      </c>
      <c r="X144" s="227"/>
    </row>
    <row r="145" spans="1:24" ht="18">
      <c r="A145" s="277"/>
      <c r="B145" s="275"/>
      <c r="C145" s="270"/>
      <c r="D145" s="264"/>
      <c r="E145" s="265"/>
      <c r="F145" s="264"/>
      <c r="G145" s="265"/>
      <c r="H145" s="251" t="s">
        <v>46</v>
      </c>
      <c r="I145" s="250"/>
      <c r="J145" s="250"/>
      <c r="K145" s="250"/>
      <c r="L145" s="250"/>
      <c r="M145" s="250"/>
      <c r="N145" s="250"/>
      <c r="O145" s="250"/>
      <c r="P145" s="250"/>
      <c r="Q145" s="250"/>
      <c r="R145" s="265"/>
      <c r="S145" s="250"/>
      <c r="T145" s="250"/>
      <c r="U145" s="250"/>
      <c r="V145" s="250"/>
      <c r="W145" s="250"/>
      <c r="X145" s="227"/>
    </row>
    <row r="146" spans="1:24" ht="18">
      <c r="A146" s="276">
        <v>40</v>
      </c>
      <c r="B146" s="274" t="str">
        <f>'[1]LFI 2024 - Ministre'!C78</f>
        <v>Information – Communication</v>
      </c>
      <c r="C146" s="269">
        <f>'[1]LFI 2024 - Ministre'!D78</f>
        <v>50000000</v>
      </c>
      <c r="D146" s="272">
        <v>22</v>
      </c>
      <c r="E146" s="273" t="s">
        <v>42</v>
      </c>
      <c r="F146" s="271" t="s">
        <v>240</v>
      </c>
      <c r="G146" s="273" t="s">
        <v>61</v>
      </c>
      <c r="H146" s="245" t="s">
        <v>45</v>
      </c>
      <c r="I146" s="246">
        <v>45294</v>
      </c>
      <c r="J146" s="246">
        <f>+I146+12</f>
        <v>45306</v>
      </c>
      <c r="K146" s="246">
        <f>I146+3</f>
        <v>45297</v>
      </c>
      <c r="L146" s="246">
        <f>K146+15</f>
        <v>45312</v>
      </c>
      <c r="M146" s="247">
        <f>L146+5</f>
        <v>45317</v>
      </c>
      <c r="N146" s="247">
        <f>I146+12</f>
        <v>45306</v>
      </c>
      <c r="O146" s="247">
        <f>M146+10</f>
        <v>45327</v>
      </c>
      <c r="P146" s="247">
        <f>O146+5</f>
        <v>45332</v>
      </c>
      <c r="Q146" s="247">
        <f>P146+12</f>
        <v>45344</v>
      </c>
      <c r="R146" s="264"/>
      <c r="S146" s="247">
        <f>Q146+3</f>
        <v>45347</v>
      </c>
      <c r="T146" s="247">
        <f>S146+3</f>
        <v>45350</v>
      </c>
      <c r="U146" s="247">
        <f>T146+3</f>
        <v>45353</v>
      </c>
      <c r="V146" s="247">
        <f>U146+3</f>
        <v>45356</v>
      </c>
      <c r="W146" s="247">
        <f>V146+3</f>
        <v>45359</v>
      </c>
      <c r="X146" s="227"/>
    </row>
    <row r="147" spans="1:24" ht="18">
      <c r="A147" s="277"/>
      <c r="B147" s="275"/>
      <c r="C147" s="270"/>
      <c r="D147" s="264"/>
      <c r="E147" s="265"/>
      <c r="F147" s="264"/>
      <c r="G147" s="265"/>
      <c r="H147" s="251" t="s">
        <v>46</v>
      </c>
      <c r="I147" s="250"/>
      <c r="J147" s="250"/>
      <c r="K147" s="250"/>
      <c r="L147" s="250"/>
      <c r="M147" s="250"/>
      <c r="N147" s="250"/>
      <c r="O147" s="250"/>
      <c r="P147" s="250"/>
      <c r="Q147" s="250"/>
      <c r="R147" s="265"/>
      <c r="S147" s="250"/>
      <c r="T147" s="250"/>
      <c r="U147" s="250"/>
      <c r="V147" s="250"/>
      <c r="W147" s="250"/>
      <c r="X147" s="227"/>
    </row>
    <row r="148" spans="1:24" ht="18">
      <c r="A148" s="276">
        <v>41</v>
      </c>
      <c r="B148" s="274" t="str">
        <f>'[1]LFI 2024 - Ministre'!C81</f>
        <v>Frais De Réunions, Conférences</v>
      </c>
      <c r="C148" s="269">
        <f>'[1]LFI 2024 - Ministre'!D81</f>
        <v>130000000</v>
      </c>
      <c r="D148" s="272">
        <v>22</v>
      </c>
      <c r="E148" s="273" t="s">
        <v>42</v>
      </c>
      <c r="F148" s="271" t="s">
        <v>241</v>
      </c>
      <c r="G148" s="273" t="s">
        <v>61</v>
      </c>
      <c r="H148" s="245" t="s">
        <v>45</v>
      </c>
      <c r="I148" s="246">
        <v>45294</v>
      </c>
      <c r="J148" s="246">
        <f>+I148+12</f>
        <v>45306</v>
      </c>
      <c r="K148" s="246">
        <f>I148+3</f>
        <v>45297</v>
      </c>
      <c r="L148" s="246">
        <f>K148+15</f>
        <v>45312</v>
      </c>
      <c r="M148" s="247">
        <f>L148+5</f>
        <v>45317</v>
      </c>
      <c r="N148" s="247">
        <f>I148+12</f>
        <v>45306</v>
      </c>
      <c r="O148" s="247">
        <f>M148+10</f>
        <v>45327</v>
      </c>
      <c r="P148" s="247">
        <f>O148+5</f>
        <v>45332</v>
      </c>
      <c r="Q148" s="247">
        <f>P148+12</f>
        <v>45344</v>
      </c>
      <c r="R148" s="264"/>
      <c r="S148" s="247">
        <f>Q148+3</f>
        <v>45347</v>
      </c>
      <c r="T148" s="247">
        <f>S148+3</f>
        <v>45350</v>
      </c>
      <c r="U148" s="247">
        <f>T148+3</f>
        <v>45353</v>
      </c>
      <c r="V148" s="247">
        <f>U148+3</f>
        <v>45356</v>
      </c>
      <c r="W148" s="247">
        <f>V148+3</f>
        <v>45359</v>
      </c>
      <c r="X148" s="227"/>
    </row>
    <row r="149" spans="1:24" ht="18">
      <c r="A149" s="277"/>
      <c r="B149" s="275"/>
      <c r="C149" s="270"/>
      <c r="D149" s="264"/>
      <c r="E149" s="265"/>
      <c r="F149" s="264"/>
      <c r="G149" s="265"/>
      <c r="H149" s="251" t="s">
        <v>46</v>
      </c>
      <c r="I149" s="250"/>
      <c r="J149" s="250"/>
      <c r="K149" s="250"/>
      <c r="L149" s="250"/>
      <c r="M149" s="250"/>
      <c r="N149" s="250"/>
      <c r="O149" s="250"/>
      <c r="P149" s="250"/>
      <c r="Q149" s="250"/>
      <c r="R149" s="265"/>
      <c r="S149" s="250"/>
      <c r="T149" s="250"/>
      <c r="U149" s="250"/>
      <c r="V149" s="250"/>
      <c r="W149" s="250"/>
      <c r="X149" s="227"/>
    </row>
    <row r="150" spans="1:24" ht="18">
      <c r="A150" s="276">
        <v>42</v>
      </c>
      <c r="B150" s="274" t="str">
        <f>'[1]LFI 2024 - Ministre'!C82</f>
        <v>Achats Autres Fournitures De Service</v>
      </c>
      <c r="C150" s="269">
        <f>'[1]LFI 2024 - Ministre'!D82</f>
        <v>100000000</v>
      </c>
      <c r="D150" s="272">
        <v>22</v>
      </c>
      <c r="E150" s="273" t="s">
        <v>42</v>
      </c>
      <c r="F150" s="271" t="s">
        <v>242</v>
      </c>
      <c r="G150" s="273" t="s">
        <v>61</v>
      </c>
      <c r="H150" s="245" t="s">
        <v>45</v>
      </c>
      <c r="I150" s="246">
        <v>45294</v>
      </c>
      <c r="J150" s="246">
        <f>+I150+12</f>
        <v>45306</v>
      </c>
      <c r="K150" s="246">
        <f>I150+3</f>
        <v>45297</v>
      </c>
      <c r="L150" s="246">
        <f>K150+15</f>
        <v>45312</v>
      </c>
      <c r="M150" s="247">
        <f>L150+5</f>
        <v>45317</v>
      </c>
      <c r="N150" s="247">
        <f>I150+12</f>
        <v>45306</v>
      </c>
      <c r="O150" s="247">
        <f>M150+10</f>
        <v>45327</v>
      </c>
      <c r="P150" s="247">
        <f>O150+5</f>
        <v>45332</v>
      </c>
      <c r="Q150" s="247">
        <f>P150+12</f>
        <v>45344</v>
      </c>
      <c r="R150" s="264"/>
      <c r="S150" s="247">
        <f>Q150+3</f>
        <v>45347</v>
      </c>
      <c r="T150" s="247">
        <f>S150+3</f>
        <v>45350</v>
      </c>
      <c r="U150" s="247">
        <f>T150+3</f>
        <v>45353</v>
      </c>
      <c r="V150" s="247">
        <f>U150+3</f>
        <v>45356</v>
      </c>
      <c r="W150" s="247">
        <f>V150+3</f>
        <v>45359</v>
      </c>
      <c r="X150" s="227"/>
    </row>
    <row r="151" spans="1:24" ht="18">
      <c r="A151" s="277"/>
      <c r="B151" s="275"/>
      <c r="C151" s="270"/>
      <c r="D151" s="264"/>
      <c r="E151" s="265"/>
      <c r="F151" s="264"/>
      <c r="G151" s="265"/>
      <c r="H151" s="251" t="s">
        <v>46</v>
      </c>
      <c r="I151" s="250"/>
      <c r="J151" s="250"/>
      <c r="K151" s="250"/>
      <c r="L151" s="250"/>
      <c r="M151" s="250"/>
      <c r="N151" s="250"/>
      <c r="O151" s="250"/>
      <c r="P151" s="250"/>
      <c r="Q151" s="250"/>
      <c r="R151" s="265"/>
      <c r="S151" s="250"/>
      <c r="T151" s="250"/>
      <c r="U151" s="250"/>
      <c r="V151" s="250"/>
      <c r="W151" s="250"/>
      <c r="X151" s="227"/>
    </row>
    <row r="152" spans="1:24" ht="18">
      <c r="A152" s="276">
        <v>43</v>
      </c>
      <c r="B152" s="274" t="str">
        <f>'[1]LFI 2024 - Ministre'!C84</f>
        <v>Achats De Carburant Pour Véhicules Et Engins</v>
      </c>
      <c r="C152" s="269">
        <f>'[1]LFI 2024 - Ministre'!D84</f>
        <v>2237200000</v>
      </c>
      <c r="D152" s="272">
        <v>22</v>
      </c>
      <c r="E152" s="273" t="s">
        <v>42</v>
      </c>
      <c r="F152" s="271" t="s">
        <v>243</v>
      </c>
      <c r="G152" s="273" t="s">
        <v>61</v>
      </c>
      <c r="H152" s="245" t="s">
        <v>45</v>
      </c>
      <c r="I152" s="246">
        <v>45294</v>
      </c>
      <c r="J152" s="246">
        <f>+I152+12</f>
        <v>45306</v>
      </c>
      <c r="K152" s="246">
        <f>I152+3</f>
        <v>45297</v>
      </c>
      <c r="L152" s="246">
        <f>K152+15</f>
        <v>45312</v>
      </c>
      <c r="M152" s="247">
        <f>L152+5</f>
        <v>45317</v>
      </c>
      <c r="N152" s="247">
        <f>I152+12</f>
        <v>45306</v>
      </c>
      <c r="O152" s="247">
        <f>M152+10</f>
        <v>45327</v>
      </c>
      <c r="P152" s="247">
        <f>O152+5</f>
        <v>45332</v>
      </c>
      <c r="Q152" s="247">
        <f>P152+12</f>
        <v>45344</v>
      </c>
      <c r="R152" s="264"/>
      <c r="S152" s="247">
        <f>Q152+3</f>
        <v>45347</v>
      </c>
      <c r="T152" s="247">
        <f>S152+3</f>
        <v>45350</v>
      </c>
      <c r="U152" s="247">
        <f>T152+3</f>
        <v>45353</v>
      </c>
      <c r="V152" s="247">
        <f>U152+3</f>
        <v>45356</v>
      </c>
      <c r="W152" s="247">
        <f>V152+3</f>
        <v>45359</v>
      </c>
      <c r="X152" s="227"/>
    </row>
    <row r="153" spans="1:24" ht="26.25" customHeight="1">
      <c r="A153" s="277"/>
      <c r="B153" s="275"/>
      <c r="C153" s="270"/>
      <c r="D153" s="264"/>
      <c r="E153" s="265"/>
      <c r="F153" s="264"/>
      <c r="G153" s="265"/>
      <c r="H153" s="251" t="s">
        <v>46</v>
      </c>
      <c r="I153" s="250"/>
      <c r="J153" s="250"/>
      <c r="K153" s="250"/>
      <c r="L153" s="250"/>
      <c r="M153" s="250"/>
      <c r="N153" s="250"/>
      <c r="O153" s="250"/>
      <c r="P153" s="250"/>
      <c r="Q153" s="250"/>
      <c r="R153" s="265"/>
      <c r="S153" s="250"/>
      <c r="T153" s="250"/>
      <c r="U153" s="250"/>
      <c r="V153" s="250"/>
      <c r="W153" s="250"/>
      <c r="X153" s="227"/>
    </row>
    <row r="154" spans="1:24" ht="18">
      <c r="A154" s="276">
        <v>44</v>
      </c>
      <c r="B154" s="274" t="str">
        <f>'[1]LFI 2024 - Ministre'!C85</f>
        <v>Achats De Lubrifiants</v>
      </c>
      <c r="C154" s="269">
        <f>'[1]LFI 2024 - Ministre'!D85</f>
        <v>350171000</v>
      </c>
      <c r="D154" s="272">
        <v>22</v>
      </c>
      <c r="E154" s="273" t="s">
        <v>42</v>
      </c>
      <c r="F154" s="271" t="s">
        <v>244</v>
      </c>
      <c r="G154" s="273" t="s">
        <v>61</v>
      </c>
      <c r="H154" s="245" t="s">
        <v>45</v>
      </c>
      <c r="I154" s="246">
        <v>45294</v>
      </c>
      <c r="J154" s="246">
        <f>+I154+12</f>
        <v>45306</v>
      </c>
      <c r="K154" s="246">
        <f>I154+3</f>
        <v>45297</v>
      </c>
      <c r="L154" s="246">
        <f>K154+15</f>
        <v>45312</v>
      </c>
      <c r="M154" s="247">
        <f>L154+5</f>
        <v>45317</v>
      </c>
      <c r="N154" s="247">
        <f>I154+12</f>
        <v>45306</v>
      </c>
      <c r="O154" s="247">
        <f>M154+10</f>
        <v>45327</v>
      </c>
      <c r="P154" s="247">
        <f>O154+5</f>
        <v>45332</v>
      </c>
      <c r="Q154" s="247">
        <f>P154+12</f>
        <v>45344</v>
      </c>
      <c r="R154" s="264"/>
      <c r="S154" s="247">
        <f>Q154+3</f>
        <v>45347</v>
      </c>
      <c r="T154" s="247">
        <f>S154+3</f>
        <v>45350</v>
      </c>
      <c r="U154" s="247">
        <f>T154+3</f>
        <v>45353</v>
      </c>
      <c r="V154" s="247">
        <f>U154+3</f>
        <v>45356</v>
      </c>
      <c r="W154" s="247">
        <f>V154+3</f>
        <v>45359</v>
      </c>
      <c r="X154" s="227"/>
    </row>
    <row r="155" spans="1:24" ht="18">
      <c r="A155" s="277"/>
      <c r="B155" s="275"/>
      <c r="C155" s="270"/>
      <c r="D155" s="264"/>
      <c r="E155" s="265"/>
      <c r="F155" s="264"/>
      <c r="G155" s="265"/>
      <c r="H155" s="251" t="s">
        <v>46</v>
      </c>
      <c r="I155" s="250"/>
      <c r="J155" s="250"/>
      <c r="K155" s="250"/>
      <c r="L155" s="250"/>
      <c r="M155" s="250"/>
      <c r="N155" s="250"/>
      <c r="O155" s="250"/>
      <c r="P155" s="250"/>
      <c r="Q155" s="250"/>
      <c r="R155" s="265"/>
      <c r="S155" s="250"/>
      <c r="T155" s="250"/>
      <c r="U155" s="250"/>
      <c r="V155" s="250"/>
      <c r="W155" s="250"/>
      <c r="X155" s="227"/>
    </row>
    <row r="156" spans="1:24" ht="18">
      <c r="A156" s="276">
        <v>45</v>
      </c>
      <c r="B156" s="274" t="str">
        <f>'[1]LFI 2024 - Ministre'!C86</f>
        <v>Achats De Carburant Pour Véhicules Et Engins</v>
      </c>
      <c r="C156" s="269">
        <f>'[1]LFI 2024 - Ministre'!D86</f>
        <v>80000000</v>
      </c>
      <c r="D156" s="272">
        <v>22</v>
      </c>
      <c r="E156" s="273" t="s">
        <v>42</v>
      </c>
      <c r="F156" s="271" t="s">
        <v>245</v>
      </c>
      <c r="G156" s="273" t="s">
        <v>61</v>
      </c>
      <c r="H156" s="245" t="s">
        <v>45</v>
      </c>
      <c r="I156" s="246">
        <v>45294</v>
      </c>
      <c r="J156" s="246">
        <f>+I156+12</f>
        <v>45306</v>
      </c>
      <c r="K156" s="246">
        <f>I156+3</f>
        <v>45297</v>
      </c>
      <c r="L156" s="246">
        <f>K156+15</f>
        <v>45312</v>
      </c>
      <c r="M156" s="247">
        <f>L156+5</f>
        <v>45317</v>
      </c>
      <c r="N156" s="247">
        <f>I156+12</f>
        <v>45306</v>
      </c>
      <c r="O156" s="247">
        <f>M156+10</f>
        <v>45327</v>
      </c>
      <c r="P156" s="247">
        <f>O156+5</f>
        <v>45332</v>
      </c>
      <c r="Q156" s="247">
        <f>P156+12</f>
        <v>45344</v>
      </c>
      <c r="R156" s="264"/>
      <c r="S156" s="247">
        <f>Q156+3</f>
        <v>45347</v>
      </c>
      <c r="T156" s="247">
        <f>S156+3</f>
        <v>45350</v>
      </c>
      <c r="U156" s="247">
        <f>T156+3</f>
        <v>45353</v>
      </c>
      <c r="V156" s="247">
        <f>U156+3</f>
        <v>45356</v>
      </c>
      <c r="W156" s="247">
        <f>V156+3</f>
        <v>45359</v>
      </c>
      <c r="X156" s="227"/>
    </row>
    <row r="157" spans="1:24" ht="22.5" customHeight="1">
      <c r="A157" s="277"/>
      <c r="B157" s="275"/>
      <c r="C157" s="270"/>
      <c r="D157" s="264"/>
      <c r="E157" s="265"/>
      <c r="F157" s="264"/>
      <c r="G157" s="265"/>
      <c r="H157" s="251" t="s">
        <v>46</v>
      </c>
      <c r="I157" s="250"/>
      <c r="J157" s="250"/>
      <c r="K157" s="250"/>
      <c r="L157" s="250"/>
      <c r="M157" s="250"/>
      <c r="N157" s="250"/>
      <c r="O157" s="250"/>
      <c r="P157" s="250"/>
      <c r="Q157" s="250"/>
      <c r="R157" s="265"/>
      <c r="S157" s="250"/>
      <c r="T157" s="250"/>
      <c r="U157" s="250"/>
      <c r="V157" s="250"/>
      <c r="W157" s="250"/>
      <c r="X157" s="227"/>
    </row>
    <row r="158" spans="1:24" ht="14.25" customHeight="1">
      <c r="A158" s="276">
        <v>46</v>
      </c>
      <c r="B158" s="274" t="str">
        <f>'[1]LFI 2024 - Ministre'!C87</f>
        <v>Achats De Lubrifiants</v>
      </c>
      <c r="C158" s="269">
        <f>'[1]LFI 2024 - Ministre'!D87</f>
        <v>12000000</v>
      </c>
      <c r="D158" s="269">
        <v>22</v>
      </c>
      <c r="E158" s="267" t="s">
        <v>42</v>
      </c>
      <c r="F158" s="271" t="s">
        <v>246</v>
      </c>
      <c r="G158" s="267" t="s">
        <v>61</v>
      </c>
      <c r="H158" s="252" t="s">
        <v>45</v>
      </c>
      <c r="I158" s="247">
        <v>44929</v>
      </c>
      <c r="J158" s="247"/>
      <c r="K158" s="247">
        <f>I158+8</f>
        <v>44937</v>
      </c>
      <c r="L158" s="247">
        <f>K158+15</f>
        <v>44952</v>
      </c>
      <c r="M158" s="247">
        <f>L158+5</f>
        <v>44957</v>
      </c>
      <c r="N158" s="247"/>
      <c r="O158" s="247">
        <f>M158+10</f>
        <v>44967</v>
      </c>
      <c r="P158" s="247">
        <f>O158+5</f>
        <v>44972</v>
      </c>
      <c r="Q158" s="247"/>
      <c r="R158" s="269"/>
      <c r="S158" s="247">
        <f>P158+8</f>
        <v>44980</v>
      </c>
      <c r="T158" s="247">
        <f>S158+3</f>
        <v>44983</v>
      </c>
      <c r="U158" s="247">
        <f>T158+5</f>
        <v>44988</v>
      </c>
      <c r="V158" s="247">
        <f>U158+7</f>
        <v>44995</v>
      </c>
      <c r="W158" s="247">
        <f>V158+15</f>
        <v>45010</v>
      </c>
      <c r="X158" s="257"/>
    </row>
    <row r="159" spans="1:24" ht="15">
      <c r="A159" s="277"/>
      <c r="B159" s="275"/>
      <c r="C159" s="270"/>
      <c r="D159" s="270"/>
      <c r="E159" s="268"/>
      <c r="F159" s="264"/>
      <c r="G159" s="268"/>
      <c r="H159" s="255" t="s">
        <v>46</v>
      </c>
      <c r="I159" s="256"/>
      <c r="J159" s="256"/>
      <c r="K159" s="256"/>
      <c r="L159" s="256"/>
      <c r="M159" s="256"/>
      <c r="N159" s="256"/>
      <c r="O159" s="256"/>
      <c r="P159" s="256"/>
      <c r="Q159" s="256"/>
      <c r="R159" s="270"/>
      <c r="S159" s="256"/>
      <c r="T159" s="256"/>
      <c r="U159" s="256"/>
      <c r="V159" s="256"/>
      <c r="W159" s="256"/>
      <c r="X159" s="258"/>
    </row>
    <row r="160" spans="1:24" ht="15">
      <c r="A160" s="276">
        <v>47</v>
      </c>
      <c r="B160" s="294" t="s">
        <v>159</v>
      </c>
      <c r="C160" s="279">
        <v>100000000</v>
      </c>
      <c r="D160" s="269">
        <v>22</v>
      </c>
      <c r="E160" s="267" t="s">
        <v>42</v>
      </c>
      <c r="F160" s="271" t="s">
        <v>247</v>
      </c>
      <c r="G160" s="267" t="s">
        <v>61</v>
      </c>
      <c r="H160" s="252" t="s">
        <v>45</v>
      </c>
      <c r="I160" s="247">
        <v>44929</v>
      </c>
      <c r="J160" s="247"/>
      <c r="K160" s="247">
        <f>I160+8</f>
        <v>44937</v>
      </c>
      <c r="L160" s="247">
        <f>K160+15</f>
        <v>44952</v>
      </c>
      <c r="M160" s="247">
        <f>L160+5</f>
        <v>44957</v>
      </c>
      <c r="N160" s="247"/>
      <c r="O160" s="247">
        <f>M160+10</f>
        <v>44967</v>
      </c>
      <c r="P160" s="247">
        <f>O160+5</f>
        <v>44972</v>
      </c>
      <c r="Q160" s="247"/>
      <c r="R160" s="269"/>
      <c r="S160" s="247">
        <f>P160+8</f>
        <v>44980</v>
      </c>
      <c r="T160" s="247">
        <f>S160+3</f>
        <v>44983</v>
      </c>
      <c r="U160" s="247">
        <f>T160+5</f>
        <v>44988</v>
      </c>
      <c r="V160" s="247">
        <f>U160+7</f>
        <v>44995</v>
      </c>
      <c r="W160" s="247">
        <f>V160+15</f>
        <v>45010</v>
      </c>
      <c r="X160" s="258"/>
    </row>
    <row r="161" spans="1:24" ht="15">
      <c r="A161" s="277"/>
      <c r="B161" s="295"/>
      <c r="C161" s="280"/>
      <c r="D161" s="270"/>
      <c r="E161" s="268"/>
      <c r="F161" s="264"/>
      <c r="G161" s="268"/>
      <c r="H161" s="255" t="s">
        <v>46</v>
      </c>
      <c r="I161" s="256"/>
      <c r="J161" s="256"/>
      <c r="K161" s="256"/>
      <c r="L161" s="256"/>
      <c r="M161" s="256"/>
      <c r="N161" s="256"/>
      <c r="O161" s="256"/>
      <c r="P161" s="256"/>
      <c r="Q161" s="256"/>
      <c r="R161" s="270"/>
      <c r="S161" s="256"/>
      <c r="T161" s="256"/>
      <c r="U161" s="256"/>
      <c r="V161" s="256"/>
      <c r="W161" s="256"/>
      <c r="X161" s="259"/>
    </row>
    <row r="162" spans="1:24" ht="15">
      <c r="A162" s="276">
        <v>48</v>
      </c>
      <c r="B162" s="281" t="s">
        <v>137</v>
      </c>
      <c r="C162" s="279">
        <v>20000000</v>
      </c>
      <c r="D162" s="296">
        <v>22</v>
      </c>
      <c r="E162" s="266" t="s">
        <v>42</v>
      </c>
      <c r="F162" s="271" t="s">
        <v>248</v>
      </c>
      <c r="G162" s="266" t="s">
        <v>61</v>
      </c>
      <c r="H162" s="252" t="s">
        <v>45</v>
      </c>
      <c r="I162" s="247">
        <v>44929</v>
      </c>
      <c r="J162" s="247"/>
      <c r="K162" s="247">
        <f>I162+8</f>
        <v>44937</v>
      </c>
      <c r="L162" s="247">
        <f>K162+15</f>
        <v>44952</v>
      </c>
      <c r="M162" s="247">
        <f>L162+5</f>
        <v>44957</v>
      </c>
      <c r="N162" s="247"/>
      <c r="O162" s="247">
        <f>M162+10</f>
        <v>44967</v>
      </c>
      <c r="P162" s="247">
        <f>O162+5</f>
        <v>44972</v>
      </c>
      <c r="Q162" s="247"/>
      <c r="R162" s="269"/>
      <c r="S162" s="247">
        <f>P162+8</f>
        <v>44980</v>
      </c>
      <c r="T162" s="247">
        <f>S162+3</f>
        <v>44983</v>
      </c>
      <c r="U162" s="247">
        <f>T162+5</f>
        <v>44988</v>
      </c>
      <c r="V162" s="247">
        <f>U162+7</f>
        <v>44995</v>
      </c>
      <c r="W162" s="247">
        <f>V162+15</f>
        <v>45010</v>
      </c>
      <c r="X162" s="258"/>
    </row>
    <row r="163" spans="1:24" ht="15">
      <c r="A163" s="277"/>
      <c r="B163" s="282"/>
      <c r="C163" s="280"/>
      <c r="D163" s="296"/>
      <c r="E163" s="266"/>
      <c r="F163" s="264"/>
      <c r="G163" s="266"/>
      <c r="H163" s="255" t="s">
        <v>46</v>
      </c>
      <c r="I163" s="256"/>
      <c r="J163" s="256"/>
      <c r="K163" s="247"/>
      <c r="L163" s="247"/>
      <c r="M163" s="247"/>
      <c r="N163" s="247"/>
      <c r="O163" s="247"/>
      <c r="P163" s="247"/>
      <c r="Q163" s="247"/>
      <c r="R163" s="283"/>
      <c r="S163" s="247"/>
      <c r="T163" s="247"/>
      <c r="U163" s="247"/>
      <c r="V163" s="247"/>
      <c r="W163" s="247"/>
      <c r="X163" s="258"/>
    </row>
    <row r="164" spans="1:24" ht="15">
      <c r="A164" s="276">
        <v>49</v>
      </c>
      <c r="B164" s="281" t="s">
        <v>137</v>
      </c>
      <c r="C164" s="279">
        <v>20000000</v>
      </c>
      <c r="D164" s="283">
        <v>22</v>
      </c>
      <c r="E164" s="266" t="s">
        <v>42</v>
      </c>
      <c r="F164" s="271" t="s">
        <v>249</v>
      </c>
      <c r="G164" s="266" t="s">
        <v>61</v>
      </c>
      <c r="H164" s="252" t="s">
        <v>45</v>
      </c>
      <c r="I164" s="247">
        <v>44929</v>
      </c>
      <c r="J164" s="247"/>
      <c r="K164" s="247">
        <f>I164+8</f>
        <v>44937</v>
      </c>
      <c r="L164" s="247">
        <f>K164+15</f>
        <v>44952</v>
      </c>
      <c r="M164" s="247">
        <f>L164+5</f>
        <v>44957</v>
      </c>
      <c r="N164" s="247"/>
      <c r="O164" s="247">
        <f>M164+10</f>
        <v>44967</v>
      </c>
      <c r="P164" s="247">
        <f>O164+5</f>
        <v>44972</v>
      </c>
      <c r="Q164" s="247"/>
      <c r="R164" s="283"/>
      <c r="S164" s="247"/>
      <c r="T164" s="247"/>
      <c r="U164" s="247"/>
      <c r="V164" s="247"/>
      <c r="W164" s="247"/>
      <c r="X164" s="258"/>
    </row>
    <row r="165" spans="1:24" ht="15">
      <c r="A165" s="277"/>
      <c r="B165" s="282"/>
      <c r="C165" s="280"/>
      <c r="D165" s="270"/>
      <c r="E165" s="266"/>
      <c r="F165" s="264"/>
      <c r="G165" s="266"/>
      <c r="H165" s="255" t="s">
        <v>46</v>
      </c>
      <c r="I165" s="256"/>
      <c r="J165" s="256"/>
      <c r="K165" s="256"/>
      <c r="L165" s="256"/>
      <c r="M165" s="256"/>
      <c r="N165" s="256"/>
      <c r="O165" s="256"/>
      <c r="P165" s="256"/>
      <c r="Q165" s="256"/>
      <c r="R165" s="270"/>
      <c r="S165" s="256"/>
      <c r="T165" s="256"/>
      <c r="U165" s="256"/>
      <c r="V165" s="256"/>
      <c r="W165" s="256"/>
      <c r="X165" s="258"/>
    </row>
    <row r="166" spans="1:24" ht="15">
      <c r="A166" s="276">
        <v>50</v>
      </c>
      <c r="B166" s="281" t="s">
        <v>137</v>
      </c>
      <c r="C166" s="279">
        <v>20000000</v>
      </c>
      <c r="D166" s="283">
        <v>22</v>
      </c>
      <c r="E166" s="267" t="s">
        <v>42</v>
      </c>
      <c r="F166" s="271" t="s">
        <v>250</v>
      </c>
      <c r="G166" s="267" t="s">
        <v>61</v>
      </c>
      <c r="H166" s="252" t="s">
        <v>45</v>
      </c>
      <c r="I166" s="247">
        <v>45294</v>
      </c>
      <c r="J166" s="247"/>
      <c r="K166" s="247">
        <f>I166+8</f>
        <v>45302</v>
      </c>
      <c r="L166" s="247">
        <f>K166+15</f>
        <v>45317</v>
      </c>
      <c r="M166" s="247">
        <f>L166+5</f>
        <v>45322</v>
      </c>
      <c r="N166" s="247"/>
      <c r="O166" s="247">
        <f>M166+10</f>
        <v>45332</v>
      </c>
      <c r="P166" s="247">
        <f>O166+5</f>
        <v>45337</v>
      </c>
      <c r="Q166" s="247"/>
      <c r="R166" s="269"/>
      <c r="S166" s="247">
        <f>P166+8</f>
        <v>45345</v>
      </c>
      <c r="T166" s="247">
        <f>S166+3</f>
        <v>45348</v>
      </c>
      <c r="U166" s="247">
        <f>T166+5</f>
        <v>45353</v>
      </c>
      <c r="V166" s="247">
        <f>U166+7</f>
        <v>45360</v>
      </c>
      <c r="W166" s="247">
        <f>V166+15</f>
        <v>45375</v>
      </c>
      <c r="X166" s="258"/>
    </row>
    <row r="167" spans="1:24" ht="15">
      <c r="A167" s="277"/>
      <c r="B167" s="282"/>
      <c r="C167" s="280"/>
      <c r="D167" s="270"/>
      <c r="E167" s="284"/>
      <c r="F167" s="264"/>
      <c r="G167" s="284"/>
      <c r="H167" s="255" t="s">
        <v>46</v>
      </c>
      <c r="I167" s="247"/>
      <c r="J167" s="247"/>
      <c r="K167" s="247"/>
      <c r="L167" s="247"/>
      <c r="M167" s="247"/>
      <c r="N167" s="247"/>
      <c r="O167" s="247"/>
      <c r="P167" s="247"/>
      <c r="Q167" s="247"/>
      <c r="R167" s="283"/>
      <c r="S167" s="247"/>
      <c r="T167" s="247"/>
      <c r="U167" s="247"/>
      <c r="V167" s="247"/>
      <c r="W167" s="247"/>
      <c r="X167" s="258"/>
    </row>
    <row r="168" spans="1:24" ht="15">
      <c r="A168" s="276">
        <v>51</v>
      </c>
      <c r="B168" s="281" t="s">
        <v>137</v>
      </c>
      <c r="C168" s="279">
        <v>20000000</v>
      </c>
      <c r="D168" s="283">
        <v>23</v>
      </c>
      <c r="E168" s="267" t="s">
        <v>42</v>
      </c>
      <c r="F168" s="271" t="s">
        <v>251</v>
      </c>
      <c r="G168" s="267" t="s">
        <v>61</v>
      </c>
      <c r="H168" s="252" t="s">
        <v>45</v>
      </c>
      <c r="I168" s="247">
        <v>44929</v>
      </c>
      <c r="J168" s="247"/>
      <c r="K168" s="247">
        <f>I168+8</f>
        <v>44937</v>
      </c>
      <c r="L168" s="247">
        <f>K168+15</f>
        <v>44952</v>
      </c>
      <c r="M168" s="247">
        <f>L168+5</f>
        <v>44957</v>
      </c>
      <c r="N168" s="247"/>
      <c r="O168" s="247">
        <f>M168+10</f>
        <v>44967</v>
      </c>
      <c r="P168" s="247">
        <f>O168+5</f>
        <v>44972</v>
      </c>
      <c r="Q168" s="247"/>
      <c r="R168" s="283"/>
      <c r="S168" s="247"/>
      <c r="T168" s="247"/>
      <c r="U168" s="247"/>
      <c r="V168" s="247"/>
      <c r="W168" s="247"/>
      <c r="X168" s="258"/>
    </row>
    <row r="169" spans="1:24" ht="21" customHeight="1">
      <c r="A169" s="277"/>
      <c r="B169" s="282"/>
      <c r="C169" s="280"/>
      <c r="D169" s="270"/>
      <c r="E169" s="284"/>
      <c r="F169" s="264"/>
      <c r="G169" s="284"/>
      <c r="H169" s="255" t="s">
        <v>46</v>
      </c>
      <c r="I169" s="256"/>
      <c r="J169" s="256"/>
      <c r="K169" s="256"/>
      <c r="L169" s="256"/>
      <c r="M169" s="256"/>
      <c r="N169" s="256"/>
      <c r="O169" s="256"/>
      <c r="P169" s="256"/>
      <c r="Q169" s="256"/>
      <c r="R169" s="270"/>
      <c r="S169" s="256"/>
      <c r="T169" s="256"/>
      <c r="U169" s="256"/>
      <c r="V169" s="256"/>
      <c r="W169" s="256"/>
      <c r="X169" s="258"/>
    </row>
    <row r="170" spans="1:24" ht="18" customHeight="1">
      <c r="A170" s="276">
        <v>52</v>
      </c>
      <c r="B170" s="281" t="s">
        <v>137</v>
      </c>
      <c r="C170" s="279">
        <v>20000000</v>
      </c>
      <c r="D170" s="269">
        <v>22</v>
      </c>
      <c r="E170" s="267" t="s">
        <v>42</v>
      </c>
      <c r="F170" s="271" t="s">
        <v>252</v>
      </c>
      <c r="G170" s="267" t="s">
        <v>61</v>
      </c>
      <c r="H170" s="245" t="s">
        <v>45</v>
      </c>
      <c r="I170" s="260">
        <v>45294</v>
      </c>
      <c r="J170" s="246">
        <f>I170+12</f>
        <v>45306</v>
      </c>
      <c r="K170" s="246">
        <f aca="true" t="shared" si="1" ref="K170:U170">J170+12</f>
        <v>45318</v>
      </c>
      <c r="L170" s="246">
        <f t="shared" si="1"/>
        <v>45330</v>
      </c>
      <c r="M170" s="246">
        <f t="shared" si="1"/>
        <v>45342</v>
      </c>
      <c r="N170" s="246">
        <f t="shared" si="1"/>
        <v>45354</v>
      </c>
      <c r="O170" s="246">
        <f t="shared" si="1"/>
        <v>45366</v>
      </c>
      <c r="P170" s="246">
        <f t="shared" si="1"/>
        <v>45378</v>
      </c>
      <c r="Q170" s="246">
        <f t="shared" si="1"/>
        <v>45390</v>
      </c>
      <c r="R170" s="246"/>
      <c r="S170" s="246">
        <f>Q170+12</f>
        <v>45402</v>
      </c>
      <c r="T170" s="246">
        <f t="shared" si="1"/>
        <v>45414</v>
      </c>
      <c r="U170" s="246">
        <f t="shared" si="1"/>
        <v>45426</v>
      </c>
      <c r="V170" s="247">
        <f aca="true" t="shared" si="2" ref="V170:W186">U170+3</f>
        <v>45429</v>
      </c>
      <c r="W170" s="247">
        <f t="shared" si="2"/>
        <v>45432</v>
      </c>
      <c r="X170" s="258"/>
    </row>
    <row r="171" spans="1:24" ht="15" customHeight="1">
      <c r="A171" s="277"/>
      <c r="B171" s="282"/>
      <c r="C171" s="280"/>
      <c r="D171" s="270"/>
      <c r="E171" s="268"/>
      <c r="F171" s="264"/>
      <c r="G171" s="268"/>
      <c r="H171" s="251" t="s">
        <v>46</v>
      </c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  <c r="S171" s="250"/>
      <c r="T171" s="250"/>
      <c r="U171" s="250"/>
      <c r="V171" s="250"/>
      <c r="W171" s="256"/>
      <c r="X171" s="258"/>
    </row>
    <row r="172" spans="1:24" ht="15.75" customHeight="1">
      <c r="A172" s="276">
        <v>53</v>
      </c>
      <c r="B172" s="281" t="s">
        <v>137</v>
      </c>
      <c r="C172" s="279">
        <v>20000000</v>
      </c>
      <c r="D172" s="269">
        <v>22</v>
      </c>
      <c r="E172" s="267" t="s">
        <v>42</v>
      </c>
      <c r="F172" s="271" t="s">
        <v>253</v>
      </c>
      <c r="G172" s="267" t="s">
        <v>61</v>
      </c>
      <c r="H172" s="245" t="s">
        <v>45</v>
      </c>
      <c r="I172" s="260">
        <v>45294</v>
      </c>
      <c r="J172" s="246">
        <f>I172+12</f>
        <v>45306</v>
      </c>
      <c r="K172" s="246">
        <f aca="true" t="shared" si="3" ref="K172:Q172">J172+12</f>
        <v>45318</v>
      </c>
      <c r="L172" s="246">
        <f t="shared" si="3"/>
        <v>45330</v>
      </c>
      <c r="M172" s="246">
        <f t="shared" si="3"/>
        <v>45342</v>
      </c>
      <c r="N172" s="246">
        <f t="shared" si="3"/>
        <v>45354</v>
      </c>
      <c r="O172" s="246">
        <f t="shared" si="3"/>
        <v>45366</v>
      </c>
      <c r="P172" s="246">
        <f t="shared" si="3"/>
        <v>45378</v>
      </c>
      <c r="Q172" s="246">
        <f t="shared" si="3"/>
        <v>45390</v>
      </c>
      <c r="R172" s="246"/>
      <c r="S172" s="246">
        <f>Q172+12</f>
        <v>45402</v>
      </c>
      <c r="T172" s="246">
        <f>S172+12</f>
        <v>45414</v>
      </c>
      <c r="U172" s="246">
        <f>T172+12</f>
        <v>45426</v>
      </c>
      <c r="V172" s="247">
        <f t="shared" si="2"/>
        <v>45429</v>
      </c>
      <c r="W172" s="247">
        <f t="shared" si="2"/>
        <v>45432</v>
      </c>
      <c r="X172" s="258"/>
    </row>
    <row r="173" spans="1:24" ht="16.5" customHeight="1">
      <c r="A173" s="277"/>
      <c r="B173" s="282"/>
      <c r="C173" s="280"/>
      <c r="D173" s="270"/>
      <c r="E173" s="268"/>
      <c r="F173" s="264"/>
      <c r="G173" s="268"/>
      <c r="H173" s="251" t="s">
        <v>46</v>
      </c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  <c r="S173" s="250"/>
      <c r="T173" s="250"/>
      <c r="U173" s="250"/>
      <c r="V173" s="250"/>
      <c r="W173" s="256"/>
      <c r="X173" s="258"/>
    </row>
    <row r="174" spans="1:24" ht="19.5" customHeight="1">
      <c r="A174" s="276">
        <v>54</v>
      </c>
      <c r="B174" s="281" t="s">
        <v>137</v>
      </c>
      <c r="C174" s="279">
        <v>20000001</v>
      </c>
      <c r="D174" s="269">
        <v>22</v>
      </c>
      <c r="E174" s="267" t="s">
        <v>42</v>
      </c>
      <c r="F174" s="271" t="s">
        <v>254</v>
      </c>
      <c r="G174" s="267" t="s">
        <v>61</v>
      </c>
      <c r="H174" s="245" t="s">
        <v>45</v>
      </c>
      <c r="I174" s="260">
        <v>45294</v>
      </c>
      <c r="J174" s="246">
        <f>I174+12</f>
        <v>45306</v>
      </c>
      <c r="K174" s="246">
        <f aca="true" t="shared" si="4" ref="K174:Q174">J174+12</f>
        <v>45318</v>
      </c>
      <c r="L174" s="246">
        <f t="shared" si="4"/>
        <v>45330</v>
      </c>
      <c r="M174" s="246">
        <f t="shared" si="4"/>
        <v>45342</v>
      </c>
      <c r="N174" s="246">
        <f t="shared" si="4"/>
        <v>45354</v>
      </c>
      <c r="O174" s="246">
        <f t="shared" si="4"/>
        <v>45366</v>
      </c>
      <c r="P174" s="246">
        <f t="shared" si="4"/>
        <v>45378</v>
      </c>
      <c r="Q174" s="246">
        <f t="shared" si="4"/>
        <v>45390</v>
      </c>
      <c r="R174" s="246"/>
      <c r="S174" s="246">
        <f>Q174+12</f>
        <v>45402</v>
      </c>
      <c r="T174" s="246">
        <f>S174+12</f>
        <v>45414</v>
      </c>
      <c r="U174" s="246">
        <f>T174+12</f>
        <v>45426</v>
      </c>
      <c r="V174" s="247">
        <f t="shared" si="2"/>
        <v>45429</v>
      </c>
      <c r="W174" s="247">
        <f t="shared" si="2"/>
        <v>45432</v>
      </c>
      <c r="X174" s="258"/>
    </row>
    <row r="175" spans="1:24" ht="17.25" customHeight="1">
      <c r="A175" s="277"/>
      <c r="B175" s="282"/>
      <c r="C175" s="280"/>
      <c r="D175" s="270"/>
      <c r="E175" s="268"/>
      <c r="F175" s="264"/>
      <c r="G175" s="268"/>
      <c r="H175" s="251" t="s">
        <v>46</v>
      </c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  <c r="S175" s="250"/>
      <c r="T175" s="250"/>
      <c r="U175" s="250"/>
      <c r="V175" s="250"/>
      <c r="W175" s="256"/>
      <c r="X175" s="258"/>
    </row>
    <row r="176" spans="1:24" ht="16.5" customHeight="1">
      <c r="A176" s="276">
        <v>55</v>
      </c>
      <c r="B176" s="281" t="s">
        <v>137</v>
      </c>
      <c r="C176" s="279">
        <v>14494090</v>
      </c>
      <c r="D176" s="269">
        <v>22</v>
      </c>
      <c r="E176" s="267" t="s">
        <v>42</v>
      </c>
      <c r="F176" s="271" t="s">
        <v>255</v>
      </c>
      <c r="G176" s="267" t="s">
        <v>61</v>
      </c>
      <c r="H176" s="245" t="s">
        <v>45</v>
      </c>
      <c r="I176" s="260">
        <v>45294</v>
      </c>
      <c r="J176" s="246">
        <f>I176+12</f>
        <v>45306</v>
      </c>
      <c r="K176" s="246">
        <f aca="true" t="shared" si="5" ref="K176:Q176">J176+12</f>
        <v>45318</v>
      </c>
      <c r="L176" s="246">
        <f t="shared" si="5"/>
        <v>45330</v>
      </c>
      <c r="M176" s="246">
        <f t="shared" si="5"/>
        <v>45342</v>
      </c>
      <c r="N176" s="246">
        <f t="shared" si="5"/>
        <v>45354</v>
      </c>
      <c r="O176" s="246">
        <f t="shared" si="5"/>
        <v>45366</v>
      </c>
      <c r="P176" s="246">
        <f t="shared" si="5"/>
        <v>45378</v>
      </c>
      <c r="Q176" s="246">
        <f t="shared" si="5"/>
        <v>45390</v>
      </c>
      <c r="R176" s="246"/>
      <c r="S176" s="246">
        <f>Q176+12</f>
        <v>45402</v>
      </c>
      <c r="T176" s="246">
        <f>S176+12</f>
        <v>45414</v>
      </c>
      <c r="U176" s="246">
        <f>T176+12</f>
        <v>45426</v>
      </c>
      <c r="V176" s="247">
        <f t="shared" si="2"/>
        <v>45429</v>
      </c>
      <c r="W176" s="247">
        <f t="shared" si="2"/>
        <v>45432</v>
      </c>
      <c r="X176" s="258"/>
    </row>
    <row r="177" spans="1:24" ht="18" customHeight="1">
      <c r="A177" s="277"/>
      <c r="B177" s="282"/>
      <c r="C177" s="280"/>
      <c r="D177" s="270"/>
      <c r="E177" s="268"/>
      <c r="F177" s="264"/>
      <c r="G177" s="268"/>
      <c r="H177" s="251" t="s">
        <v>46</v>
      </c>
      <c r="I177" s="250"/>
      <c r="J177" s="250"/>
      <c r="K177" s="250"/>
      <c r="L177" s="250"/>
      <c r="M177" s="250"/>
      <c r="N177" s="250"/>
      <c r="O177" s="250"/>
      <c r="P177" s="250"/>
      <c r="Q177" s="250"/>
      <c r="R177" s="250"/>
      <c r="S177" s="250"/>
      <c r="T177" s="250"/>
      <c r="U177" s="250"/>
      <c r="V177" s="250"/>
      <c r="W177" s="256"/>
      <c r="X177" s="258"/>
    </row>
    <row r="178" spans="1:24" ht="21" customHeight="1">
      <c r="A178" s="276">
        <v>56</v>
      </c>
      <c r="B178" s="281" t="s">
        <v>137</v>
      </c>
      <c r="C178" s="279">
        <v>20000000</v>
      </c>
      <c r="D178" s="269">
        <v>22</v>
      </c>
      <c r="E178" s="267" t="s">
        <v>42</v>
      </c>
      <c r="F178" s="271" t="s">
        <v>256</v>
      </c>
      <c r="G178" s="267" t="s">
        <v>61</v>
      </c>
      <c r="H178" s="245" t="s">
        <v>45</v>
      </c>
      <c r="I178" s="260">
        <v>45294</v>
      </c>
      <c r="J178" s="246">
        <f>I178+12</f>
        <v>45306</v>
      </c>
      <c r="K178" s="246">
        <f aca="true" t="shared" si="6" ref="K178:Q178">J178+12</f>
        <v>45318</v>
      </c>
      <c r="L178" s="246">
        <f t="shared" si="6"/>
        <v>45330</v>
      </c>
      <c r="M178" s="246">
        <f t="shared" si="6"/>
        <v>45342</v>
      </c>
      <c r="N178" s="246">
        <f t="shared" si="6"/>
        <v>45354</v>
      </c>
      <c r="O178" s="246">
        <f t="shared" si="6"/>
        <v>45366</v>
      </c>
      <c r="P178" s="246">
        <f t="shared" si="6"/>
        <v>45378</v>
      </c>
      <c r="Q178" s="246">
        <f t="shared" si="6"/>
        <v>45390</v>
      </c>
      <c r="R178" s="246"/>
      <c r="S178" s="246">
        <f>Q178+12</f>
        <v>45402</v>
      </c>
      <c r="T178" s="246">
        <f>S178+12</f>
        <v>45414</v>
      </c>
      <c r="U178" s="246">
        <f>T178+12</f>
        <v>45426</v>
      </c>
      <c r="V178" s="247">
        <f t="shared" si="2"/>
        <v>45429</v>
      </c>
      <c r="W178" s="247">
        <f t="shared" si="2"/>
        <v>45432</v>
      </c>
      <c r="X178" s="258"/>
    </row>
    <row r="179" spans="1:24" ht="19.5" customHeight="1">
      <c r="A179" s="277"/>
      <c r="B179" s="282"/>
      <c r="C179" s="280"/>
      <c r="D179" s="270"/>
      <c r="E179" s="268"/>
      <c r="F179" s="264"/>
      <c r="G179" s="268"/>
      <c r="H179" s="251" t="s">
        <v>46</v>
      </c>
      <c r="I179" s="250"/>
      <c r="J179" s="250"/>
      <c r="K179" s="250"/>
      <c r="L179" s="250"/>
      <c r="M179" s="250"/>
      <c r="N179" s="250"/>
      <c r="O179" s="250"/>
      <c r="P179" s="250"/>
      <c r="Q179" s="250"/>
      <c r="R179" s="250"/>
      <c r="S179" s="250"/>
      <c r="T179" s="250"/>
      <c r="U179" s="250"/>
      <c r="V179" s="250"/>
      <c r="W179" s="256"/>
      <c r="X179" s="258"/>
    </row>
    <row r="180" spans="1:24" ht="18" customHeight="1">
      <c r="A180" s="276">
        <v>57</v>
      </c>
      <c r="B180" s="281" t="s">
        <v>137</v>
      </c>
      <c r="C180" s="279">
        <v>50000000</v>
      </c>
      <c r="D180" s="269">
        <v>22</v>
      </c>
      <c r="E180" s="267" t="s">
        <v>42</v>
      </c>
      <c r="F180" s="271" t="s">
        <v>257</v>
      </c>
      <c r="G180" s="267" t="s">
        <v>61</v>
      </c>
      <c r="H180" s="245" t="s">
        <v>45</v>
      </c>
      <c r="I180" s="260">
        <v>45294</v>
      </c>
      <c r="J180" s="246">
        <f>I180+12</f>
        <v>45306</v>
      </c>
      <c r="K180" s="246">
        <f aca="true" t="shared" si="7" ref="K180:Q180">J180+12</f>
        <v>45318</v>
      </c>
      <c r="L180" s="246">
        <f t="shared" si="7"/>
        <v>45330</v>
      </c>
      <c r="M180" s="246">
        <f t="shared" si="7"/>
        <v>45342</v>
      </c>
      <c r="N180" s="246">
        <f t="shared" si="7"/>
        <v>45354</v>
      </c>
      <c r="O180" s="246">
        <f t="shared" si="7"/>
        <v>45366</v>
      </c>
      <c r="P180" s="246">
        <f t="shared" si="7"/>
        <v>45378</v>
      </c>
      <c r="Q180" s="246">
        <f t="shared" si="7"/>
        <v>45390</v>
      </c>
      <c r="R180" s="246"/>
      <c r="S180" s="246">
        <f>Q180+12</f>
        <v>45402</v>
      </c>
      <c r="T180" s="246">
        <f>S180+12</f>
        <v>45414</v>
      </c>
      <c r="U180" s="246">
        <f>T180+12</f>
        <v>45426</v>
      </c>
      <c r="V180" s="247">
        <f t="shared" si="2"/>
        <v>45429</v>
      </c>
      <c r="W180" s="247">
        <f t="shared" si="2"/>
        <v>45432</v>
      </c>
      <c r="X180" s="258"/>
    </row>
    <row r="181" spans="1:24" ht="18" customHeight="1">
      <c r="A181" s="277"/>
      <c r="B181" s="282"/>
      <c r="C181" s="280"/>
      <c r="D181" s="270"/>
      <c r="E181" s="268"/>
      <c r="F181" s="264"/>
      <c r="G181" s="268"/>
      <c r="H181" s="251" t="s">
        <v>46</v>
      </c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  <c r="S181" s="250"/>
      <c r="T181" s="250"/>
      <c r="U181" s="250"/>
      <c r="V181" s="250"/>
      <c r="W181" s="256"/>
      <c r="X181" s="258"/>
    </row>
    <row r="182" spans="1:24" ht="19.5" customHeight="1">
      <c r="A182" s="276">
        <v>58</v>
      </c>
      <c r="B182" s="281" t="s">
        <v>137</v>
      </c>
      <c r="C182" s="279">
        <v>50000000</v>
      </c>
      <c r="D182" s="269">
        <v>22</v>
      </c>
      <c r="E182" s="267" t="s">
        <v>42</v>
      </c>
      <c r="F182" s="271" t="s">
        <v>258</v>
      </c>
      <c r="G182" s="267" t="s">
        <v>61</v>
      </c>
      <c r="H182" s="245" t="s">
        <v>45</v>
      </c>
      <c r="I182" s="260">
        <v>45294</v>
      </c>
      <c r="J182" s="246">
        <f>I182+12</f>
        <v>45306</v>
      </c>
      <c r="K182" s="246">
        <f aca="true" t="shared" si="8" ref="K182:Q182">J182+12</f>
        <v>45318</v>
      </c>
      <c r="L182" s="246">
        <f t="shared" si="8"/>
        <v>45330</v>
      </c>
      <c r="M182" s="246">
        <f t="shared" si="8"/>
        <v>45342</v>
      </c>
      <c r="N182" s="246">
        <f t="shared" si="8"/>
        <v>45354</v>
      </c>
      <c r="O182" s="246">
        <f t="shared" si="8"/>
        <v>45366</v>
      </c>
      <c r="P182" s="246">
        <f t="shared" si="8"/>
        <v>45378</v>
      </c>
      <c r="Q182" s="246">
        <f t="shared" si="8"/>
        <v>45390</v>
      </c>
      <c r="R182" s="246"/>
      <c r="S182" s="246">
        <f>Q182+12</f>
        <v>45402</v>
      </c>
      <c r="T182" s="246">
        <f>S182+12</f>
        <v>45414</v>
      </c>
      <c r="U182" s="246">
        <f>T182+12</f>
        <v>45426</v>
      </c>
      <c r="V182" s="247">
        <f t="shared" si="2"/>
        <v>45429</v>
      </c>
      <c r="W182" s="247">
        <f t="shared" si="2"/>
        <v>45432</v>
      </c>
      <c r="X182" s="258"/>
    </row>
    <row r="183" spans="1:24" ht="15" customHeight="1">
      <c r="A183" s="277"/>
      <c r="B183" s="282"/>
      <c r="C183" s="280"/>
      <c r="D183" s="270"/>
      <c r="E183" s="268"/>
      <c r="F183" s="264"/>
      <c r="G183" s="268"/>
      <c r="H183" s="251" t="s">
        <v>46</v>
      </c>
      <c r="I183" s="250"/>
      <c r="J183" s="250"/>
      <c r="K183" s="250"/>
      <c r="L183" s="250"/>
      <c r="M183" s="250"/>
      <c r="N183" s="250"/>
      <c r="O183" s="250"/>
      <c r="P183" s="250"/>
      <c r="Q183" s="250"/>
      <c r="R183" s="250"/>
      <c r="S183" s="250"/>
      <c r="T183" s="250"/>
      <c r="U183" s="250"/>
      <c r="V183" s="250"/>
      <c r="W183" s="256"/>
      <c r="X183" s="258"/>
    </row>
    <row r="184" spans="1:24" ht="18" customHeight="1">
      <c r="A184" s="276">
        <v>59</v>
      </c>
      <c r="B184" s="281" t="s">
        <v>137</v>
      </c>
      <c r="C184" s="279">
        <v>50000000</v>
      </c>
      <c r="D184" s="269">
        <v>22</v>
      </c>
      <c r="E184" s="267" t="s">
        <v>42</v>
      </c>
      <c r="F184" s="271" t="s">
        <v>259</v>
      </c>
      <c r="G184" s="267" t="s">
        <v>61</v>
      </c>
      <c r="H184" s="245" t="s">
        <v>45</v>
      </c>
      <c r="I184" s="260">
        <v>45294</v>
      </c>
      <c r="J184" s="246">
        <f>I184+12</f>
        <v>45306</v>
      </c>
      <c r="K184" s="246">
        <f aca="true" t="shared" si="9" ref="K184:Q184">J184+12</f>
        <v>45318</v>
      </c>
      <c r="L184" s="246">
        <f t="shared" si="9"/>
        <v>45330</v>
      </c>
      <c r="M184" s="246">
        <f t="shared" si="9"/>
        <v>45342</v>
      </c>
      <c r="N184" s="246">
        <f t="shared" si="9"/>
        <v>45354</v>
      </c>
      <c r="O184" s="246">
        <f t="shared" si="9"/>
        <v>45366</v>
      </c>
      <c r="P184" s="246">
        <f t="shared" si="9"/>
        <v>45378</v>
      </c>
      <c r="Q184" s="246">
        <f t="shared" si="9"/>
        <v>45390</v>
      </c>
      <c r="R184" s="246"/>
      <c r="S184" s="246">
        <f>Q184+12</f>
        <v>45402</v>
      </c>
      <c r="T184" s="246">
        <f>S184+12</f>
        <v>45414</v>
      </c>
      <c r="U184" s="246">
        <f>T184+12</f>
        <v>45426</v>
      </c>
      <c r="V184" s="247">
        <f t="shared" si="2"/>
        <v>45429</v>
      </c>
      <c r="W184" s="247">
        <f t="shared" si="2"/>
        <v>45432</v>
      </c>
      <c r="X184" s="258"/>
    </row>
    <row r="185" spans="1:24" ht="17.25" customHeight="1">
      <c r="A185" s="277"/>
      <c r="B185" s="282"/>
      <c r="C185" s="280"/>
      <c r="D185" s="270"/>
      <c r="E185" s="268"/>
      <c r="F185" s="264"/>
      <c r="G185" s="268"/>
      <c r="H185" s="251" t="s">
        <v>46</v>
      </c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  <c r="S185" s="250"/>
      <c r="T185" s="250"/>
      <c r="U185" s="250"/>
      <c r="V185" s="250"/>
      <c r="W185" s="256"/>
      <c r="X185" s="258"/>
    </row>
    <row r="186" spans="1:24" ht="21.75" customHeight="1">
      <c r="A186" s="276">
        <v>60</v>
      </c>
      <c r="B186" s="281" t="s">
        <v>137</v>
      </c>
      <c r="C186" s="279">
        <v>50000000</v>
      </c>
      <c r="D186" s="269">
        <v>22</v>
      </c>
      <c r="E186" s="267" t="s">
        <v>42</v>
      </c>
      <c r="F186" s="278">
        <v>71</v>
      </c>
      <c r="G186" s="267" t="s">
        <v>61</v>
      </c>
      <c r="H186" s="245" t="s">
        <v>45</v>
      </c>
      <c r="I186" s="260">
        <v>45294</v>
      </c>
      <c r="J186" s="246">
        <f>I186+12</f>
        <v>45306</v>
      </c>
      <c r="K186" s="246">
        <f aca="true" t="shared" si="10" ref="K186:Q186">J186+12</f>
        <v>45318</v>
      </c>
      <c r="L186" s="246">
        <f t="shared" si="10"/>
        <v>45330</v>
      </c>
      <c r="M186" s="246">
        <f t="shared" si="10"/>
        <v>45342</v>
      </c>
      <c r="N186" s="246">
        <f t="shared" si="10"/>
        <v>45354</v>
      </c>
      <c r="O186" s="246">
        <f t="shared" si="10"/>
        <v>45366</v>
      </c>
      <c r="P186" s="246">
        <f t="shared" si="10"/>
        <v>45378</v>
      </c>
      <c r="Q186" s="246">
        <f t="shared" si="10"/>
        <v>45390</v>
      </c>
      <c r="R186" s="246"/>
      <c r="S186" s="246">
        <f>Q186+12</f>
        <v>45402</v>
      </c>
      <c r="T186" s="246">
        <f>S186+12</f>
        <v>45414</v>
      </c>
      <c r="U186" s="246">
        <f>T186+12</f>
        <v>45426</v>
      </c>
      <c r="V186" s="247">
        <f t="shared" si="2"/>
        <v>45429</v>
      </c>
      <c r="W186" s="247">
        <f t="shared" si="2"/>
        <v>45432</v>
      </c>
      <c r="X186" s="258"/>
    </row>
    <row r="187" spans="1:24" ht="18.75" customHeight="1">
      <c r="A187" s="277"/>
      <c r="B187" s="286"/>
      <c r="C187" s="285"/>
      <c r="D187" s="270"/>
      <c r="E187" s="268"/>
      <c r="F187" s="264"/>
      <c r="G187" s="268"/>
      <c r="H187" s="251" t="s">
        <v>46</v>
      </c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S187" s="250"/>
      <c r="T187" s="250"/>
      <c r="U187" s="250"/>
      <c r="V187" s="250"/>
      <c r="W187" s="256"/>
      <c r="X187" s="258"/>
    </row>
    <row r="188" spans="1:24" ht="27" customHeight="1" hidden="1">
      <c r="A188" s="261"/>
      <c r="B188" s="282"/>
      <c r="C188" s="280"/>
      <c r="D188" s="253"/>
      <c r="E188" s="254"/>
      <c r="F188" s="248"/>
      <c r="G188" s="254"/>
      <c r="H188" s="255"/>
      <c r="I188" s="256"/>
      <c r="J188" s="256"/>
      <c r="K188" s="256"/>
      <c r="L188" s="256"/>
      <c r="M188" s="256"/>
      <c r="N188" s="256"/>
      <c r="O188" s="256"/>
      <c r="P188" s="256"/>
      <c r="Q188" s="256"/>
      <c r="R188" s="253"/>
      <c r="S188" s="256"/>
      <c r="T188" s="256"/>
      <c r="U188" s="256"/>
      <c r="V188" s="256"/>
      <c r="W188" s="256"/>
      <c r="X188" s="258"/>
    </row>
    <row r="189" spans="1:24" ht="18" customHeight="1">
      <c r="A189" s="276">
        <v>61</v>
      </c>
      <c r="B189" s="288" t="s">
        <v>165</v>
      </c>
      <c r="C189" s="279">
        <v>100000000</v>
      </c>
      <c r="D189" s="269">
        <v>22</v>
      </c>
      <c r="E189" s="267" t="s">
        <v>42</v>
      </c>
      <c r="F189" s="278">
        <v>72</v>
      </c>
      <c r="G189" s="267" t="s">
        <v>61</v>
      </c>
      <c r="H189" s="245" t="s">
        <v>45</v>
      </c>
      <c r="I189" s="260">
        <v>45294</v>
      </c>
      <c r="J189" s="246">
        <f>I189+12</f>
        <v>45306</v>
      </c>
      <c r="K189" s="246">
        <f aca="true" t="shared" si="11" ref="K189:Q189">J189+12</f>
        <v>45318</v>
      </c>
      <c r="L189" s="246">
        <f t="shared" si="11"/>
        <v>45330</v>
      </c>
      <c r="M189" s="246">
        <f t="shared" si="11"/>
        <v>45342</v>
      </c>
      <c r="N189" s="246">
        <f t="shared" si="11"/>
        <v>45354</v>
      </c>
      <c r="O189" s="246">
        <f t="shared" si="11"/>
        <v>45366</v>
      </c>
      <c r="P189" s="246">
        <f t="shared" si="11"/>
        <v>45378</v>
      </c>
      <c r="Q189" s="246">
        <f t="shared" si="11"/>
        <v>45390</v>
      </c>
      <c r="R189" s="246"/>
      <c r="S189" s="246">
        <f>Q189+12</f>
        <v>45402</v>
      </c>
      <c r="T189" s="246">
        <f>S189+12</f>
        <v>45414</v>
      </c>
      <c r="U189" s="246">
        <f>T189+12</f>
        <v>45426</v>
      </c>
      <c r="V189" s="247">
        <f>U189+3</f>
        <v>45429</v>
      </c>
      <c r="W189" s="247">
        <f>V189+3</f>
        <v>45432</v>
      </c>
      <c r="X189" s="258"/>
    </row>
    <row r="190" spans="1:24" ht="15.75" customHeight="1">
      <c r="A190" s="287"/>
      <c r="B190" s="289"/>
      <c r="C190" s="280"/>
      <c r="D190" s="270"/>
      <c r="E190" s="268"/>
      <c r="F190" s="264"/>
      <c r="G190" s="268"/>
      <c r="H190" s="251" t="s">
        <v>46</v>
      </c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S190" s="250"/>
      <c r="T190" s="250"/>
      <c r="U190" s="250"/>
      <c r="V190" s="250"/>
      <c r="W190" s="256"/>
      <c r="X190" s="258"/>
    </row>
    <row r="191" spans="1:24" ht="27" customHeight="1">
      <c r="A191" s="276">
        <v>62</v>
      </c>
      <c r="B191" s="288" t="s">
        <v>165</v>
      </c>
      <c r="C191" s="279">
        <v>100000000</v>
      </c>
      <c r="D191" s="269">
        <v>22</v>
      </c>
      <c r="E191" s="267" t="s">
        <v>42</v>
      </c>
      <c r="F191" s="278">
        <v>73</v>
      </c>
      <c r="G191" s="267" t="s">
        <v>61</v>
      </c>
      <c r="H191" s="245" t="s">
        <v>45</v>
      </c>
      <c r="I191" s="260">
        <v>45294</v>
      </c>
      <c r="J191" s="246">
        <f>I191+12</f>
        <v>45306</v>
      </c>
      <c r="K191" s="246">
        <f aca="true" t="shared" si="12" ref="K191:Q191">J191+12</f>
        <v>45318</v>
      </c>
      <c r="L191" s="246">
        <f t="shared" si="12"/>
        <v>45330</v>
      </c>
      <c r="M191" s="246">
        <f t="shared" si="12"/>
        <v>45342</v>
      </c>
      <c r="N191" s="246">
        <f t="shared" si="12"/>
        <v>45354</v>
      </c>
      <c r="O191" s="246">
        <f t="shared" si="12"/>
        <v>45366</v>
      </c>
      <c r="P191" s="246">
        <f t="shared" si="12"/>
        <v>45378</v>
      </c>
      <c r="Q191" s="246">
        <f t="shared" si="12"/>
        <v>45390</v>
      </c>
      <c r="R191" s="246"/>
      <c r="S191" s="246">
        <f>Q191+12</f>
        <v>45402</v>
      </c>
      <c r="T191" s="246">
        <f>S191+12</f>
        <v>45414</v>
      </c>
      <c r="U191" s="246">
        <f>T191+12</f>
        <v>45426</v>
      </c>
      <c r="V191" s="247">
        <f>U191+3</f>
        <v>45429</v>
      </c>
      <c r="W191" s="247">
        <f>V191+3</f>
        <v>45432</v>
      </c>
      <c r="X191" s="258"/>
    </row>
    <row r="192" spans="1:24" ht="20.25" customHeight="1">
      <c r="A192" s="287"/>
      <c r="B192" s="289"/>
      <c r="C192" s="280"/>
      <c r="D192" s="270"/>
      <c r="E192" s="268"/>
      <c r="F192" s="264"/>
      <c r="G192" s="268"/>
      <c r="H192" s="251" t="s">
        <v>46</v>
      </c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  <c r="S192" s="250"/>
      <c r="T192" s="250"/>
      <c r="U192" s="250"/>
      <c r="V192" s="250"/>
      <c r="W192" s="256"/>
      <c r="X192" s="258"/>
    </row>
    <row r="193" spans="1:24" ht="20.25" customHeight="1">
      <c r="A193" s="276">
        <v>74</v>
      </c>
      <c r="B193" s="288" t="s">
        <v>165</v>
      </c>
      <c r="C193" s="279">
        <v>100000000</v>
      </c>
      <c r="D193" s="269">
        <v>22</v>
      </c>
      <c r="E193" s="267" t="s">
        <v>42</v>
      </c>
      <c r="F193" s="278">
        <v>74</v>
      </c>
      <c r="G193" s="267" t="s">
        <v>61</v>
      </c>
      <c r="H193" s="245" t="s">
        <v>45</v>
      </c>
      <c r="I193" s="260">
        <v>45294</v>
      </c>
      <c r="J193" s="246">
        <f>I193+12</f>
        <v>45306</v>
      </c>
      <c r="K193" s="246">
        <f aca="true" t="shared" si="13" ref="K193:W193">J193+12</f>
        <v>45318</v>
      </c>
      <c r="L193" s="246">
        <f t="shared" si="13"/>
        <v>45330</v>
      </c>
      <c r="M193" s="246">
        <f t="shared" si="13"/>
        <v>45342</v>
      </c>
      <c r="N193" s="246">
        <f t="shared" si="13"/>
        <v>45354</v>
      </c>
      <c r="O193" s="246">
        <f t="shared" si="13"/>
        <v>45366</v>
      </c>
      <c r="P193" s="246">
        <f t="shared" si="13"/>
        <v>45378</v>
      </c>
      <c r="Q193" s="246">
        <f t="shared" si="13"/>
        <v>45390</v>
      </c>
      <c r="R193" s="246"/>
      <c r="S193" s="246">
        <f>Q193+12</f>
        <v>45402</v>
      </c>
      <c r="T193" s="246">
        <f t="shared" si="13"/>
        <v>45414</v>
      </c>
      <c r="U193" s="246">
        <f t="shared" si="13"/>
        <v>45426</v>
      </c>
      <c r="V193" s="246">
        <f t="shared" si="13"/>
        <v>45438</v>
      </c>
      <c r="W193" s="246">
        <f t="shared" si="13"/>
        <v>45450</v>
      </c>
      <c r="X193" s="258"/>
    </row>
    <row r="194" spans="1:24" ht="27" customHeight="1">
      <c r="A194" s="287"/>
      <c r="B194" s="289"/>
      <c r="C194" s="280"/>
      <c r="D194" s="270"/>
      <c r="E194" s="268"/>
      <c r="F194" s="264"/>
      <c r="G194" s="268"/>
      <c r="H194" s="251" t="s">
        <v>46</v>
      </c>
      <c r="I194" s="250"/>
      <c r="J194" s="250"/>
      <c r="K194" s="250"/>
      <c r="L194" s="250"/>
      <c r="M194" s="250"/>
      <c r="N194" s="250"/>
      <c r="O194" s="250"/>
      <c r="P194" s="250"/>
      <c r="Q194" s="250"/>
      <c r="R194" s="253"/>
      <c r="S194" s="256"/>
      <c r="T194" s="256"/>
      <c r="U194" s="256"/>
      <c r="V194" s="256"/>
      <c r="W194" s="256"/>
      <c r="X194" s="258"/>
    </row>
    <row r="195" spans="1:24" ht="27" customHeight="1">
      <c r="A195" s="276">
        <v>75</v>
      </c>
      <c r="B195" s="288" t="s">
        <v>165</v>
      </c>
      <c r="C195" s="279">
        <v>100000000</v>
      </c>
      <c r="D195" s="269">
        <v>22</v>
      </c>
      <c r="E195" s="267" t="s">
        <v>42</v>
      </c>
      <c r="F195" s="278">
        <v>75</v>
      </c>
      <c r="G195" s="267" t="s">
        <v>61</v>
      </c>
      <c r="H195" s="245" t="s">
        <v>45</v>
      </c>
      <c r="I195" s="260">
        <v>45294</v>
      </c>
      <c r="J195" s="246">
        <f>I195+12</f>
        <v>45306</v>
      </c>
      <c r="K195" s="246">
        <f aca="true" t="shared" si="14" ref="K195:Q195">J195+12</f>
        <v>45318</v>
      </c>
      <c r="L195" s="246">
        <f t="shared" si="14"/>
        <v>45330</v>
      </c>
      <c r="M195" s="246">
        <f t="shared" si="14"/>
        <v>45342</v>
      </c>
      <c r="N195" s="246">
        <f t="shared" si="14"/>
        <v>45354</v>
      </c>
      <c r="O195" s="246">
        <f t="shared" si="14"/>
        <v>45366</v>
      </c>
      <c r="P195" s="246">
        <f t="shared" si="14"/>
        <v>45378</v>
      </c>
      <c r="Q195" s="246">
        <f t="shared" si="14"/>
        <v>45390</v>
      </c>
      <c r="R195" s="246"/>
      <c r="S195" s="246">
        <f>Q195+12</f>
        <v>45402</v>
      </c>
      <c r="T195" s="246">
        <f>S195+12</f>
        <v>45414</v>
      </c>
      <c r="U195" s="246">
        <f>T195+12</f>
        <v>45426</v>
      </c>
      <c r="V195" s="247">
        <f aca="true" t="shared" si="15" ref="V195:W197">U195+3</f>
        <v>45429</v>
      </c>
      <c r="W195" s="247">
        <f t="shared" si="15"/>
        <v>45432</v>
      </c>
      <c r="X195" s="258"/>
    </row>
    <row r="196" spans="1:24" ht="16.5" customHeight="1">
      <c r="A196" s="287"/>
      <c r="B196" s="289"/>
      <c r="C196" s="280"/>
      <c r="D196" s="270"/>
      <c r="E196" s="268"/>
      <c r="F196" s="264"/>
      <c r="G196" s="268"/>
      <c r="H196" s="251" t="s">
        <v>46</v>
      </c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S196" s="250"/>
      <c r="T196" s="250"/>
      <c r="U196" s="250"/>
      <c r="V196" s="250"/>
      <c r="W196" s="256"/>
      <c r="X196" s="258"/>
    </row>
    <row r="197" spans="1:24" ht="24" customHeight="1">
      <c r="A197" s="276">
        <v>76</v>
      </c>
      <c r="B197" s="288" t="s">
        <v>167</v>
      </c>
      <c r="C197" s="279">
        <v>100000000</v>
      </c>
      <c r="D197" s="269">
        <v>22</v>
      </c>
      <c r="E197" s="267" t="s">
        <v>42</v>
      </c>
      <c r="F197" s="278">
        <v>76</v>
      </c>
      <c r="G197" s="267" t="s">
        <v>61</v>
      </c>
      <c r="H197" s="245" t="s">
        <v>45</v>
      </c>
      <c r="I197" s="260">
        <v>45294</v>
      </c>
      <c r="J197" s="246">
        <f>I197+12</f>
        <v>45306</v>
      </c>
      <c r="K197" s="246">
        <f aca="true" t="shared" si="16" ref="K197:Q197">J197+12</f>
        <v>45318</v>
      </c>
      <c r="L197" s="246">
        <f t="shared" si="16"/>
        <v>45330</v>
      </c>
      <c r="M197" s="246">
        <f t="shared" si="16"/>
        <v>45342</v>
      </c>
      <c r="N197" s="246">
        <f t="shared" si="16"/>
        <v>45354</v>
      </c>
      <c r="O197" s="246">
        <f t="shared" si="16"/>
        <v>45366</v>
      </c>
      <c r="P197" s="246">
        <f t="shared" si="16"/>
        <v>45378</v>
      </c>
      <c r="Q197" s="246">
        <f t="shared" si="16"/>
        <v>45390</v>
      </c>
      <c r="R197" s="246"/>
      <c r="S197" s="246">
        <f>Q197+12</f>
        <v>45402</v>
      </c>
      <c r="T197" s="246">
        <f>S197+12</f>
        <v>45414</v>
      </c>
      <c r="U197" s="246">
        <f>T197+12</f>
        <v>45426</v>
      </c>
      <c r="V197" s="247">
        <f t="shared" si="15"/>
        <v>45429</v>
      </c>
      <c r="W197" s="247">
        <f t="shared" si="15"/>
        <v>45432</v>
      </c>
      <c r="X197" s="258"/>
    </row>
    <row r="198" spans="1:24" ht="21" customHeight="1">
      <c r="A198" s="287"/>
      <c r="B198" s="289"/>
      <c r="C198" s="280"/>
      <c r="D198" s="270"/>
      <c r="E198" s="268"/>
      <c r="F198" s="264"/>
      <c r="G198" s="268"/>
      <c r="H198" s="251" t="s">
        <v>46</v>
      </c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S198" s="250"/>
      <c r="T198" s="250"/>
      <c r="U198" s="250"/>
      <c r="V198" s="250"/>
      <c r="W198" s="256"/>
      <c r="X198" s="258"/>
    </row>
    <row r="199" spans="1:24" ht="27" customHeight="1">
      <c r="A199" s="276">
        <v>77</v>
      </c>
      <c r="B199" s="290" t="s">
        <v>168</v>
      </c>
      <c r="C199" s="279">
        <v>50000000</v>
      </c>
      <c r="D199" s="269">
        <v>22</v>
      </c>
      <c r="E199" s="267" t="s">
        <v>42</v>
      </c>
      <c r="F199" s="278">
        <v>77</v>
      </c>
      <c r="G199" s="267" t="s">
        <v>61</v>
      </c>
      <c r="H199" s="245" t="s">
        <v>45</v>
      </c>
      <c r="I199" s="260">
        <v>45294</v>
      </c>
      <c r="J199" s="246">
        <f>I199+12</f>
        <v>45306</v>
      </c>
      <c r="K199" s="246">
        <f aca="true" t="shared" si="17" ref="K199:Q199">J199+12</f>
        <v>45318</v>
      </c>
      <c r="L199" s="246">
        <f t="shared" si="17"/>
        <v>45330</v>
      </c>
      <c r="M199" s="246">
        <f t="shared" si="17"/>
        <v>45342</v>
      </c>
      <c r="N199" s="246">
        <f t="shared" si="17"/>
        <v>45354</v>
      </c>
      <c r="O199" s="246">
        <f t="shared" si="17"/>
        <v>45366</v>
      </c>
      <c r="P199" s="246">
        <f t="shared" si="17"/>
        <v>45378</v>
      </c>
      <c r="Q199" s="246">
        <f t="shared" si="17"/>
        <v>45390</v>
      </c>
      <c r="R199" s="246"/>
      <c r="S199" s="246">
        <f>Q199+12</f>
        <v>45402</v>
      </c>
      <c r="T199" s="246">
        <f>S199+12</f>
        <v>45414</v>
      </c>
      <c r="U199" s="246">
        <f>T199+12</f>
        <v>45426</v>
      </c>
      <c r="V199" s="247">
        <f>U199+3</f>
        <v>45429</v>
      </c>
      <c r="W199" s="247">
        <f>V199+3</f>
        <v>45432</v>
      </c>
      <c r="X199" s="258"/>
    </row>
    <row r="200" spans="1:24" ht="20.25" customHeight="1">
      <c r="A200" s="287"/>
      <c r="B200" s="291"/>
      <c r="C200" s="280"/>
      <c r="D200" s="270"/>
      <c r="E200" s="268"/>
      <c r="F200" s="264"/>
      <c r="G200" s="268"/>
      <c r="H200" s="251" t="s">
        <v>46</v>
      </c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S200" s="250"/>
      <c r="T200" s="250"/>
      <c r="U200" s="250"/>
      <c r="V200" s="250"/>
      <c r="W200" s="256"/>
      <c r="X200" s="258"/>
    </row>
    <row r="201" spans="1:24" ht="27" customHeight="1">
      <c r="A201" s="276">
        <v>78</v>
      </c>
      <c r="B201" s="290" t="s">
        <v>169</v>
      </c>
      <c r="C201" s="279">
        <v>50000000</v>
      </c>
      <c r="D201" s="269">
        <v>22</v>
      </c>
      <c r="E201" s="267" t="s">
        <v>42</v>
      </c>
      <c r="F201" s="278">
        <v>78</v>
      </c>
      <c r="G201" s="267" t="s">
        <v>61</v>
      </c>
      <c r="H201" s="245" t="s">
        <v>45</v>
      </c>
      <c r="I201" s="260">
        <v>45294</v>
      </c>
      <c r="J201" s="246">
        <f>I201+12</f>
        <v>45306</v>
      </c>
      <c r="K201" s="246">
        <f aca="true" t="shared" si="18" ref="K201:Q201">J201+12</f>
        <v>45318</v>
      </c>
      <c r="L201" s="246">
        <f t="shared" si="18"/>
        <v>45330</v>
      </c>
      <c r="M201" s="246">
        <f t="shared" si="18"/>
        <v>45342</v>
      </c>
      <c r="N201" s="246">
        <f t="shared" si="18"/>
        <v>45354</v>
      </c>
      <c r="O201" s="246">
        <f t="shared" si="18"/>
        <v>45366</v>
      </c>
      <c r="P201" s="246">
        <f t="shared" si="18"/>
        <v>45378</v>
      </c>
      <c r="Q201" s="246">
        <f t="shared" si="18"/>
        <v>45390</v>
      </c>
      <c r="R201" s="246"/>
      <c r="S201" s="246">
        <f>Q201+12</f>
        <v>45402</v>
      </c>
      <c r="T201" s="246">
        <f>S201+12</f>
        <v>45414</v>
      </c>
      <c r="U201" s="246">
        <f>T201+12</f>
        <v>45426</v>
      </c>
      <c r="V201" s="247">
        <f>U201+3</f>
        <v>45429</v>
      </c>
      <c r="W201" s="247">
        <f>V201+3</f>
        <v>45432</v>
      </c>
      <c r="X201" s="258"/>
    </row>
    <row r="202" spans="1:24" ht="14.25" customHeight="1">
      <c r="A202" s="287"/>
      <c r="B202" s="291"/>
      <c r="C202" s="280"/>
      <c r="D202" s="270"/>
      <c r="E202" s="268"/>
      <c r="F202" s="264"/>
      <c r="G202" s="268"/>
      <c r="H202" s="251" t="s">
        <v>46</v>
      </c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S202" s="250"/>
      <c r="T202" s="250"/>
      <c r="U202" s="250"/>
      <c r="V202" s="250"/>
      <c r="W202" s="256"/>
      <c r="X202" s="258"/>
    </row>
    <row r="203" spans="1:24" ht="21.75" customHeight="1">
      <c r="A203" s="276">
        <v>79</v>
      </c>
      <c r="B203" s="288" t="s">
        <v>150</v>
      </c>
      <c r="C203" s="279">
        <v>150000000</v>
      </c>
      <c r="D203" s="269">
        <v>22</v>
      </c>
      <c r="E203" s="267" t="s">
        <v>42</v>
      </c>
      <c r="F203" s="278">
        <v>79</v>
      </c>
      <c r="G203" s="267" t="s">
        <v>61</v>
      </c>
      <c r="H203" s="245" t="s">
        <v>45</v>
      </c>
      <c r="I203" s="260">
        <v>45294</v>
      </c>
      <c r="J203" s="246">
        <f>I203+12</f>
        <v>45306</v>
      </c>
      <c r="K203" s="246">
        <f aca="true" t="shared" si="19" ref="K203:Q203">J203+12</f>
        <v>45318</v>
      </c>
      <c r="L203" s="246">
        <f t="shared" si="19"/>
        <v>45330</v>
      </c>
      <c r="M203" s="246">
        <f t="shared" si="19"/>
        <v>45342</v>
      </c>
      <c r="N203" s="246">
        <f t="shared" si="19"/>
        <v>45354</v>
      </c>
      <c r="O203" s="246">
        <f t="shared" si="19"/>
        <v>45366</v>
      </c>
      <c r="P203" s="246">
        <f t="shared" si="19"/>
        <v>45378</v>
      </c>
      <c r="Q203" s="246">
        <f t="shared" si="19"/>
        <v>45390</v>
      </c>
      <c r="R203" s="246"/>
      <c r="S203" s="246">
        <f>Q203+12</f>
        <v>45402</v>
      </c>
      <c r="T203" s="246">
        <f>S203+12</f>
        <v>45414</v>
      </c>
      <c r="U203" s="246">
        <f>T203+12</f>
        <v>45426</v>
      </c>
      <c r="V203" s="247">
        <f>U203+3</f>
        <v>45429</v>
      </c>
      <c r="W203" s="247">
        <f>V203+3</f>
        <v>45432</v>
      </c>
      <c r="X203" s="258"/>
    </row>
    <row r="204" spans="1:24" ht="24" customHeight="1">
      <c r="A204" s="287"/>
      <c r="B204" s="289"/>
      <c r="C204" s="280"/>
      <c r="D204" s="270"/>
      <c r="E204" s="268"/>
      <c r="F204" s="264"/>
      <c r="G204" s="268"/>
      <c r="H204" s="251" t="s">
        <v>46</v>
      </c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S204" s="250"/>
      <c r="T204" s="250"/>
      <c r="U204" s="250"/>
      <c r="V204" s="250"/>
      <c r="W204" s="256"/>
      <c r="X204" s="258"/>
    </row>
    <row r="205" spans="1:24" ht="21.75" customHeight="1">
      <c r="A205" s="276">
        <v>80</v>
      </c>
      <c r="B205" s="290" t="s">
        <v>169</v>
      </c>
      <c r="C205" s="279">
        <v>50000000</v>
      </c>
      <c r="D205" s="269">
        <v>22</v>
      </c>
      <c r="E205" s="267" t="s">
        <v>42</v>
      </c>
      <c r="F205" s="278">
        <v>80</v>
      </c>
      <c r="G205" s="267" t="s">
        <v>61</v>
      </c>
      <c r="H205" s="245" t="s">
        <v>45</v>
      </c>
      <c r="I205" s="260">
        <v>45294</v>
      </c>
      <c r="J205" s="246">
        <f>I205+12</f>
        <v>45306</v>
      </c>
      <c r="K205" s="246">
        <f aca="true" t="shared" si="20" ref="K205:Q205">J205+12</f>
        <v>45318</v>
      </c>
      <c r="L205" s="246">
        <f t="shared" si="20"/>
        <v>45330</v>
      </c>
      <c r="M205" s="246">
        <f t="shared" si="20"/>
        <v>45342</v>
      </c>
      <c r="N205" s="246">
        <f t="shared" si="20"/>
        <v>45354</v>
      </c>
      <c r="O205" s="246">
        <f t="shared" si="20"/>
        <v>45366</v>
      </c>
      <c r="P205" s="246">
        <f t="shared" si="20"/>
        <v>45378</v>
      </c>
      <c r="Q205" s="246">
        <f t="shared" si="20"/>
        <v>45390</v>
      </c>
      <c r="R205" s="246"/>
      <c r="S205" s="246">
        <f>Q205+12</f>
        <v>45402</v>
      </c>
      <c r="T205" s="246">
        <f>S205+12</f>
        <v>45414</v>
      </c>
      <c r="U205" s="246">
        <f>T205+12</f>
        <v>45426</v>
      </c>
      <c r="V205" s="247">
        <f>U205+3</f>
        <v>45429</v>
      </c>
      <c r="W205" s="247">
        <f>V205+3</f>
        <v>45432</v>
      </c>
      <c r="X205" s="258"/>
    </row>
    <row r="206" spans="1:24" ht="25.5" customHeight="1">
      <c r="A206" s="287"/>
      <c r="B206" s="291"/>
      <c r="C206" s="280"/>
      <c r="D206" s="270"/>
      <c r="E206" s="268"/>
      <c r="F206" s="264"/>
      <c r="G206" s="268"/>
      <c r="H206" s="251" t="s">
        <v>46</v>
      </c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S206" s="250"/>
      <c r="T206" s="250"/>
      <c r="U206" s="250"/>
      <c r="V206" s="250"/>
      <c r="W206" s="256"/>
      <c r="X206" s="258"/>
    </row>
    <row r="207" spans="1:24" ht="30" customHeight="1">
      <c r="A207" s="276">
        <v>81</v>
      </c>
      <c r="B207" s="288" t="s">
        <v>150</v>
      </c>
      <c r="C207" s="279">
        <v>75000000</v>
      </c>
      <c r="D207" s="269">
        <v>22</v>
      </c>
      <c r="E207" s="267" t="s">
        <v>42</v>
      </c>
      <c r="F207" s="278">
        <v>81</v>
      </c>
      <c r="G207" s="267" t="s">
        <v>61</v>
      </c>
      <c r="H207" s="245" t="s">
        <v>45</v>
      </c>
      <c r="I207" s="260">
        <v>45294</v>
      </c>
      <c r="J207" s="246">
        <f>I207+12</f>
        <v>45306</v>
      </c>
      <c r="K207" s="246">
        <f aca="true" t="shared" si="21" ref="K207:Q207">J207+12</f>
        <v>45318</v>
      </c>
      <c r="L207" s="246">
        <f t="shared" si="21"/>
        <v>45330</v>
      </c>
      <c r="M207" s="246">
        <f t="shared" si="21"/>
        <v>45342</v>
      </c>
      <c r="N207" s="246">
        <f t="shared" si="21"/>
        <v>45354</v>
      </c>
      <c r="O207" s="246">
        <f t="shared" si="21"/>
        <v>45366</v>
      </c>
      <c r="P207" s="246">
        <f t="shared" si="21"/>
        <v>45378</v>
      </c>
      <c r="Q207" s="246">
        <f t="shared" si="21"/>
        <v>45390</v>
      </c>
      <c r="R207" s="246"/>
      <c r="S207" s="246">
        <f>Q207+12</f>
        <v>45402</v>
      </c>
      <c r="T207" s="246">
        <f>S207+12</f>
        <v>45414</v>
      </c>
      <c r="U207" s="246">
        <f>T207+12</f>
        <v>45426</v>
      </c>
      <c r="V207" s="247">
        <f>U207+3</f>
        <v>45429</v>
      </c>
      <c r="W207" s="247">
        <f>V207+3</f>
        <v>45432</v>
      </c>
      <c r="X207" s="258"/>
    </row>
    <row r="208" spans="1:24" ht="22.5" customHeight="1">
      <c r="A208" s="287"/>
      <c r="B208" s="289"/>
      <c r="C208" s="280"/>
      <c r="D208" s="270"/>
      <c r="E208" s="268"/>
      <c r="F208" s="264"/>
      <c r="G208" s="268"/>
      <c r="H208" s="251" t="s">
        <v>46</v>
      </c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S208" s="250"/>
      <c r="T208" s="250"/>
      <c r="U208" s="250"/>
      <c r="V208" s="250"/>
      <c r="W208" s="256"/>
      <c r="X208" s="258"/>
    </row>
    <row r="209" spans="1:24" ht="25.5" customHeight="1">
      <c r="A209" s="276">
        <v>82</v>
      </c>
      <c r="B209" s="288" t="s">
        <v>150</v>
      </c>
      <c r="C209" s="279">
        <v>150000000</v>
      </c>
      <c r="D209" s="269">
        <v>22</v>
      </c>
      <c r="E209" s="267" t="s">
        <v>42</v>
      </c>
      <c r="F209" s="278">
        <v>82</v>
      </c>
      <c r="G209" s="267" t="s">
        <v>61</v>
      </c>
      <c r="H209" s="245" t="s">
        <v>45</v>
      </c>
      <c r="I209" s="260">
        <v>45294</v>
      </c>
      <c r="J209" s="246">
        <f>I209+12</f>
        <v>45306</v>
      </c>
      <c r="K209" s="246">
        <f aca="true" t="shared" si="22" ref="K209:Q209">J209+12</f>
        <v>45318</v>
      </c>
      <c r="L209" s="246">
        <f t="shared" si="22"/>
        <v>45330</v>
      </c>
      <c r="M209" s="246">
        <f t="shared" si="22"/>
        <v>45342</v>
      </c>
      <c r="N209" s="246">
        <f t="shared" si="22"/>
        <v>45354</v>
      </c>
      <c r="O209" s="246">
        <f t="shared" si="22"/>
        <v>45366</v>
      </c>
      <c r="P209" s="246">
        <f t="shared" si="22"/>
        <v>45378</v>
      </c>
      <c r="Q209" s="246">
        <f t="shared" si="22"/>
        <v>45390</v>
      </c>
      <c r="R209" s="246"/>
      <c r="S209" s="246">
        <f>Q209+12</f>
        <v>45402</v>
      </c>
      <c r="T209" s="246">
        <f>S209+12</f>
        <v>45414</v>
      </c>
      <c r="U209" s="246">
        <f>T209+12</f>
        <v>45426</v>
      </c>
      <c r="V209" s="247">
        <f>U209+3</f>
        <v>45429</v>
      </c>
      <c r="W209" s="247">
        <f>V209+3</f>
        <v>45432</v>
      </c>
      <c r="X209" s="258"/>
    </row>
    <row r="210" spans="1:24" ht="21" customHeight="1">
      <c r="A210" s="287"/>
      <c r="B210" s="289"/>
      <c r="C210" s="280"/>
      <c r="D210" s="270"/>
      <c r="E210" s="268"/>
      <c r="F210" s="264"/>
      <c r="G210" s="268"/>
      <c r="H210" s="251" t="s">
        <v>46</v>
      </c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  <c r="S210" s="250"/>
      <c r="T210" s="250"/>
      <c r="U210" s="250"/>
      <c r="V210" s="250"/>
      <c r="W210" s="256"/>
      <c r="X210" s="258"/>
    </row>
    <row r="211" spans="1:24" ht="21" customHeight="1">
      <c r="A211" s="276">
        <v>83</v>
      </c>
      <c r="B211" s="292" t="s">
        <v>194</v>
      </c>
      <c r="C211" s="292">
        <v>124450000</v>
      </c>
      <c r="D211" s="269">
        <v>22</v>
      </c>
      <c r="E211" s="267" t="s">
        <v>42</v>
      </c>
      <c r="F211" s="278">
        <v>83</v>
      </c>
      <c r="G211" s="267" t="s">
        <v>61</v>
      </c>
      <c r="H211" s="245" t="s">
        <v>45</v>
      </c>
      <c r="I211" s="260">
        <v>45294</v>
      </c>
      <c r="J211" s="246">
        <f>I211+12</f>
        <v>45306</v>
      </c>
      <c r="K211" s="246">
        <f aca="true" t="shared" si="23" ref="K211:Q211">J211+12</f>
        <v>45318</v>
      </c>
      <c r="L211" s="246">
        <f t="shared" si="23"/>
        <v>45330</v>
      </c>
      <c r="M211" s="246">
        <f t="shared" si="23"/>
        <v>45342</v>
      </c>
      <c r="N211" s="246">
        <f t="shared" si="23"/>
        <v>45354</v>
      </c>
      <c r="O211" s="246">
        <f t="shared" si="23"/>
        <v>45366</v>
      </c>
      <c r="P211" s="246">
        <f t="shared" si="23"/>
        <v>45378</v>
      </c>
      <c r="Q211" s="246">
        <f t="shared" si="23"/>
        <v>45390</v>
      </c>
      <c r="R211" s="246"/>
      <c r="S211" s="246">
        <f>Q211+12</f>
        <v>45402</v>
      </c>
      <c r="T211" s="246">
        <f>S211+12</f>
        <v>45414</v>
      </c>
      <c r="U211" s="246">
        <f>T211+12</f>
        <v>45426</v>
      </c>
      <c r="V211" s="247">
        <f aca="true" t="shared" si="24" ref="V211:W213">U211+3</f>
        <v>45429</v>
      </c>
      <c r="W211" s="247">
        <f t="shared" si="24"/>
        <v>45432</v>
      </c>
      <c r="X211" s="258"/>
    </row>
    <row r="212" spans="1:24" ht="24" customHeight="1">
      <c r="A212" s="287"/>
      <c r="B212" s="293"/>
      <c r="C212" s="293"/>
      <c r="D212" s="270"/>
      <c r="E212" s="268"/>
      <c r="F212" s="264"/>
      <c r="G212" s="268"/>
      <c r="H212" s="251" t="s">
        <v>46</v>
      </c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  <c r="S212" s="250"/>
      <c r="T212" s="250"/>
      <c r="U212" s="250"/>
      <c r="V212" s="250"/>
      <c r="W212" s="256"/>
      <c r="X212" s="258"/>
    </row>
    <row r="213" spans="1:24" ht="21" customHeight="1">
      <c r="A213" s="276">
        <v>84</v>
      </c>
      <c r="B213" s="292" t="s">
        <v>195</v>
      </c>
      <c r="C213" s="292">
        <v>78700000</v>
      </c>
      <c r="D213" s="269">
        <v>22</v>
      </c>
      <c r="E213" s="267" t="s">
        <v>42</v>
      </c>
      <c r="F213" s="278">
        <v>84</v>
      </c>
      <c r="G213" s="267" t="s">
        <v>61</v>
      </c>
      <c r="H213" s="245" t="s">
        <v>45</v>
      </c>
      <c r="I213" s="260">
        <v>45294</v>
      </c>
      <c r="J213" s="246">
        <f>I213+12</f>
        <v>45306</v>
      </c>
      <c r="K213" s="246">
        <f aca="true" t="shared" si="25" ref="K213:Q213">J213+12</f>
        <v>45318</v>
      </c>
      <c r="L213" s="246">
        <f t="shared" si="25"/>
        <v>45330</v>
      </c>
      <c r="M213" s="246">
        <f t="shared" si="25"/>
        <v>45342</v>
      </c>
      <c r="N213" s="246">
        <f t="shared" si="25"/>
        <v>45354</v>
      </c>
      <c r="O213" s="246">
        <f t="shared" si="25"/>
        <v>45366</v>
      </c>
      <c r="P213" s="246">
        <f t="shared" si="25"/>
        <v>45378</v>
      </c>
      <c r="Q213" s="246">
        <f t="shared" si="25"/>
        <v>45390</v>
      </c>
      <c r="R213" s="246"/>
      <c r="S213" s="246">
        <f>Q213+12</f>
        <v>45402</v>
      </c>
      <c r="T213" s="246">
        <f>S213+12</f>
        <v>45414</v>
      </c>
      <c r="U213" s="246">
        <f>T213+12</f>
        <v>45426</v>
      </c>
      <c r="V213" s="247">
        <f t="shared" si="24"/>
        <v>45429</v>
      </c>
      <c r="W213" s="247">
        <f t="shared" si="24"/>
        <v>45432</v>
      </c>
      <c r="X213" s="258"/>
    </row>
    <row r="214" spans="1:24" ht="54.75" customHeight="1">
      <c r="A214" s="287"/>
      <c r="B214" s="293"/>
      <c r="C214" s="293"/>
      <c r="D214" s="270"/>
      <c r="E214" s="268"/>
      <c r="F214" s="264"/>
      <c r="G214" s="268"/>
      <c r="H214" s="251" t="s">
        <v>46</v>
      </c>
      <c r="I214" s="250"/>
      <c r="J214" s="250"/>
      <c r="K214" s="250"/>
      <c r="L214" s="250"/>
      <c r="M214" s="250"/>
      <c r="N214" s="250"/>
      <c r="O214" s="250"/>
      <c r="P214" s="250"/>
      <c r="Q214" s="250"/>
      <c r="R214" s="250"/>
      <c r="S214" s="250"/>
      <c r="T214" s="250"/>
      <c r="U214" s="250"/>
      <c r="V214" s="250"/>
      <c r="W214" s="256"/>
      <c r="X214" s="258"/>
    </row>
    <row r="215" spans="1:23" ht="15.75" thickBot="1">
      <c r="A215" s="90"/>
      <c r="B215" s="163" t="s">
        <v>47</v>
      </c>
      <c r="C215" s="164">
        <f>SUM(C68:C214)</f>
        <v>5381186001</v>
      </c>
      <c r="D215" s="165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7"/>
      <c r="S215" s="166"/>
      <c r="T215" s="166"/>
      <c r="U215" s="166"/>
      <c r="V215" s="166"/>
      <c r="W215" s="166"/>
    </row>
    <row r="216" spans="1:23" ht="15.75" thickBot="1">
      <c r="A216" s="180" t="s">
        <v>85</v>
      </c>
      <c r="B216" s="180"/>
      <c r="C216" s="180"/>
      <c r="D216" s="373" t="s">
        <v>65</v>
      </c>
      <c r="E216" s="374"/>
      <c r="F216" s="374"/>
      <c r="G216" s="374"/>
      <c r="H216" s="375"/>
      <c r="I216" s="168"/>
      <c r="J216" s="430" t="s">
        <v>66</v>
      </c>
      <c r="K216" s="431"/>
      <c r="L216" s="348" t="s">
        <v>67</v>
      </c>
      <c r="M216" s="349"/>
      <c r="N216" s="350"/>
      <c r="O216" s="168"/>
      <c r="P216" s="422" t="s">
        <v>17</v>
      </c>
      <c r="Q216" s="423"/>
      <c r="R216" s="423"/>
      <c r="S216" s="423"/>
      <c r="T216" s="424"/>
      <c r="U216" s="297" t="s">
        <v>79</v>
      </c>
      <c r="V216" s="297"/>
      <c r="W216" s="298"/>
    </row>
    <row r="217" spans="1:23" ht="15" customHeight="1" thickBot="1">
      <c r="A217" s="299" t="s">
        <v>64</v>
      </c>
      <c r="B217" s="299"/>
      <c r="C217" s="300"/>
      <c r="D217" s="170" t="s">
        <v>91</v>
      </c>
      <c r="E217" s="171"/>
      <c r="F217" s="376" t="s">
        <v>92</v>
      </c>
      <c r="G217" s="377"/>
      <c r="H217" s="378"/>
      <c r="I217" s="169"/>
      <c r="J217" s="354">
        <v>1</v>
      </c>
      <c r="K217" s="355"/>
      <c r="L217" s="356" t="s">
        <v>69</v>
      </c>
      <c r="M217" s="357"/>
      <c r="N217" s="358"/>
      <c r="O217" s="169"/>
      <c r="P217" s="172" t="s">
        <v>42</v>
      </c>
      <c r="Q217" s="356" t="s">
        <v>70</v>
      </c>
      <c r="R217" s="357"/>
      <c r="S217" s="357"/>
      <c r="T217" s="358"/>
      <c r="U217" s="370" t="s">
        <v>82</v>
      </c>
      <c r="V217" s="371"/>
      <c r="W217" s="372"/>
    </row>
    <row r="218" spans="1:21" ht="15.75" thickBot="1">
      <c r="A218" s="297" t="s">
        <v>68</v>
      </c>
      <c r="B218" s="297"/>
      <c r="C218" s="298"/>
      <c r="D218" s="173" t="s">
        <v>93</v>
      </c>
      <c r="E218" s="174"/>
      <c r="F218" s="425" t="s">
        <v>94</v>
      </c>
      <c r="G218" s="426"/>
      <c r="H218" s="426"/>
      <c r="I218" s="427"/>
      <c r="J218" s="368">
        <v>2</v>
      </c>
      <c r="K218" s="369"/>
      <c r="L218" s="356" t="s">
        <v>72</v>
      </c>
      <c r="M218" s="357"/>
      <c r="N218" s="358"/>
      <c r="O218" s="169"/>
      <c r="P218" s="175" t="s">
        <v>73</v>
      </c>
      <c r="Q218" s="356" t="s">
        <v>74</v>
      </c>
      <c r="R218" s="357"/>
      <c r="S218" s="357"/>
      <c r="T218" s="358"/>
      <c r="U218" s="169"/>
    </row>
    <row r="219" spans="1:21" ht="27" customHeight="1" thickBot="1">
      <c r="A219" s="299" t="s">
        <v>71</v>
      </c>
      <c r="B219" s="299"/>
      <c r="C219" s="300"/>
      <c r="D219" s="170" t="s">
        <v>95</v>
      </c>
      <c r="E219" s="171"/>
      <c r="F219" s="365" t="s">
        <v>96</v>
      </c>
      <c r="G219" s="366"/>
      <c r="H219" s="367"/>
      <c r="I219" s="169"/>
      <c r="J219" s="368">
        <v>3</v>
      </c>
      <c r="K219" s="369"/>
      <c r="L219" s="356" t="s">
        <v>76</v>
      </c>
      <c r="M219" s="357"/>
      <c r="N219" s="358"/>
      <c r="O219" s="169"/>
      <c r="P219" s="176" t="s">
        <v>77</v>
      </c>
      <c r="Q219" s="351" t="s">
        <v>78</v>
      </c>
      <c r="R219" s="352"/>
      <c r="S219" s="352"/>
      <c r="T219" s="353"/>
      <c r="U219" s="169"/>
    </row>
    <row r="220" spans="1:21" ht="15.75" thickBot="1">
      <c r="A220" s="297" t="s">
        <v>75</v>
      </c>
      <c r="B220" s="297"/>
      <c r="C220" s="298"/>
      <c r="D220" s="173" t="s">
        <v>80</v>
      </c>
      <c r="E220" s="174"/>
      <c r="F220" s="365" t="s">
        <v>81</v>
      </c>
      <c r="G220" s="366"/>
      <c r="H220" s="367"/>
      <c r="I220" s="169"/>
      <c r="O220" s="169"/>
      <c r="U220" s="169"/>
    </row>
    <row r="221" spans="4:23" ht="15.75" thickBot="1">
      <c r="D221" s="178" t="s">
        <v>83</v>
      </c>
      <c r="E221" s="179"/>
      <c r="F221" s="362" t="s">
        <v>84</v>
      </c>
      <c r="G221" s="363"/>
      <c r="H221" s="364"/>
      <c r="I221" s="169"/>
      <c r="J221" s="360"/>
      <c r="K221" s="361"/>
      <c r="L221" s="351"/>
      <c r="M221" s="352"/>
      <c r="N221" s="353"/>
      <c r="O221" s="169"/>
      <c r="P221" s="169"/>
      <c r="Q221" s="169"/>
      <c r="R221" s="169"/>
      <c r="S221" s="169"/>
      <c r="T221" s="169"/>
      <c r="U221" s="169"/>
      <c r="V221" s="169"/>
      <c r="W221" s="169"/>
    </row>
    <row r="222" spans="9:23" ht="15"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</row>
    <row r="223" spans="5:23" ht="15"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7"/>
      <c r="W223" s="177"/>
    </row>
    <row r="224" ht="15.75">
      <c r="B224" s="11"/>
    </row>
    <row r="225" spans="10:23" ht="15">
      <c r="J225" s="12"/>
      <c r="K225" s="12"/>
      <c r="L225" s="12"/>
      <c r="M225" s="12"/>
      <c r="N225" s="12"/>
      <c r="O225" s="12"/>
      <c r="P225" s="12"/>
      <c r="Q225" s="12"/>
      <c r="V225" s="13"/>
      <c r="W225" s="2"/>
    </row>
  </sheetData>
  <sheetProtection/>
  <mergeCells count="808">
    <mergeCell ref="J216:K216"/>
    <mergeCell ref="B66:B67"/>
    <mergeCell ref="C58:I58"/>
    <mergeCell ref="C128:C129"/>
    <mergeCell ref="B128:B129"/>
    <mergeCell ref="L218:N218"/>
    <mergeCell ref="J218:K218"/>
    <mergeCell ref="D82:D83"/>
    <mergeCell ref="E82:E83"/>
    <mergeCell ref="F82:F83"/>
    <mergeCell ref="P216:T216"/>
    <mergeCell ref="Q217:T217"/>
    <mergeCell ref="F218:I218"/>
    <mergeCell ref="C61:I61"/>
    <mergeCell ref="F66:F67"/>
    <mergeCell ref="G66:G67"/>
    <mergeCell ref="Q218:T218"/>
    <mergeCell ref="E76:E77"/>
    <mergeCell ref="R76:R77"/>
    <mergeCell ref="C82:C83"/>
    <mergeCell ref="R28:R29"/>
    <mergeCell ref="G38:G39"/>
    <mergeCell ref="R38:R39"/>
    <mergeCell ref="G36:G37"/>
    <mergeCell ref="R34:R35"/>
    <mergeCell ref="C38:C39"/>
    <mergeCell ref="E38:E39"/>
    <mergeCell ref="D30:D31"/>
    <mergeCell ref="E30:E31"/>
    <mergeCell ref="A34:A35"/>
    <mergeCell ref="D34:D35"/>
    <mergeCell ref="E34:E35"/>
    <mergeCell ref="F34:F35"/>
    <mergeCell ref="I66:I67"/>
    <mergeCell ref="R66:R67"/>
    <mergeCell ref="C60:I60"/>
    <mergeCell ref="G34:G35"/>
    <mergeCell ref="A44:A45"/>
    <mergeCell ref="B44:B45"/>
    <mergeCell ref="B32:B33"/>
    <mergeCell ref="C32:C33"/>
    <mergeCell ref="C18:C19"/>
    <mergeCell ref="D18:D19"/>
    <mergeCell ref="E18:E19"/>
    <mergeCell ref="D20:D21"/>
    <mergeCell ref="E20:E21"/>
    <mergeCell ref="D32:D33"/>
    <mergeCell ref="C1:I1"/>
    <mergeCell ref="C2:I2"/>
    <mergeCell ref="C3:I3"/>
    <mergeCell ref="C4:I4"/>
    <mergeCell ref="C5:I5"/>
    <mergeCell ref="D10:D11"/>
    <mergeCell ref="E8:E9"/>
    <mergeCell ref="F8:F9"/>
    <mergeCell ref="G8:G9"/>
    <mergeCell ref="A7:G7"/>
    <mergeCell ref="H7:H9"/>
    <mergeCell ref="I7:L7"/>
    <mergeCell ref="M7:O7"/>
    <mergeCell ref="P7:V7"/>
    <mergeCell ref="W7:X7"/>
    <mergeCell ref="W8:W9"/>
    <mergeCell ref="R8:R9"/>
    <mergeCell ref="I8:I9"/>
    <mergeCell ref="X8:X9"/>
    <mergeCell ref="G20:G21"/>
    <mergeCell ref="R18:R19"/>
    <mergeCell ref="F22:F23"/>
    <mergeCell ref="H65:H67"/>
    <mergeCell ref="M65:O65"/>
    <mergeCell ref="F42:F43"/>
    <mergeCell ref="F38:F39"/>
    <mergeCell ref="R48:R49"/>
    <mergeCell ref="F30:F31"/>
    <mergeCell ref="R22:R23"/>
    <mergeCell ref="A8:A9"/>
    <mergeCell ref="B8:B9"/>
    <mergeCell ref="C8:C9"/>
    <mergeCell ref="D8:D9"/>
    <mergeCell ref="G22:G23"/>
    <mergeCell ref="G28:G29"/>
    <mergeCell ref="A20:A21"/>
    <mergeCell ref="A22:A23"/>
    <mergeCell ref="B22:B23"/>
    <mergeCell ref="A14:A15"/>
    <mergeCell ref="V65:W65"/>
    <mergeCell ref="P65:U65"/>
    <mergeCell ref="E66:E67"/>
    <mergeCell ref="W66:W67"/>
    <mergeCell ref="V66:V67"/>
    <mergeCell ref="R70:R71"/>
    <mergeCell ref="R68:R69"/>
    <mergeCell ref="G68:G69"/>
    <mergeCell ref="U216:W216"/>
    <mergeCell ref="U217:W217"/>
    <mergeCell ref="B76:B77"/>
    <mergeCell ref="C76:C77"/>
    <mergeCell ref="D76:D77"/>
    <mergeCell ref="A217:C217"/>
    <mergeCell ref="R166:R169"/>
    <mergeCell ref="F76:F77"/>
    <mergeCell ref="D216:H216"/>
    <mergeCell ref="F217:H217"/>
    <mergeCell ref="J221:K221"/>
    <mergeCell ref="L221:N221"/>
    <mergeCell ref="F221:H221"/>
    <mergeCell ref="F219:H219"/>
    <mergeCell ref="F220:H220"/>
    <mergeCell ref="J219:K219"/>
    <mergeCell ref="L219:N219"/>
    <mergeCell ref="L216:N216"/>
    <mergeCell ref="Q219:T219"/>
    <mergeCell ref="J217:K217"/>
    <mergeCell ref="L217:N217"/>
    <mergeCell ref="C14:C15"/>
    <mergeCell ref="D14:D15"/>
    <mergeCell ref="C22:C23"/>
    <mergeCell ref="R14:R15"/>
    <mergeCell ref="E14:E15"/>
    <mergeCell ref="F14:F15"/>
    <mergeCell ref="A82:A83"/>
    <mergeCell ref="B82:B83"/>
    <mergeCell ref="B24:B25"/>
    <mergeCell ref="C24:C25"/>
    <mergeCell ref="C59:I59"/>
    <mergeCell ref="A24:A25"/>
    <mergeCell ref="E42:E43"/>
    <mergeCell ref="G82:G83"/>
    <mergeCell ref="F72:F73"/>
    <mergeCell ref="A32:A33"/>
    <mergeCell ref="B14:B15"/>
    <mergeCell ref="A18:A19"/>
    <mergeCell ref="E24:E25"/>
    <mergeCell ref="F24:F25"/>
    <mergeCell ref="A72:A73"/>
    <mergeCell ref="B18:B19"/>
    <mergeCell ref="D28:D29"/>
    <mergeCell ref="E28:E29"/>
    <mergeCell ref="F28:F29"/>
    <mergeCell ref="A70:A71"/>
    <mergeCell ref="A10:A11"/>
    <mergeCell ref="B10:B11"/>
    <mergeCell ref="C10:C11"/>
    <mergeCell ref="R20:R21"/>
    <mergeCell ref="A28:A29"/>
    <mergeCell ref="B28:B29"/>
    <mergeCell ref="C28:C29"/>
    <mergeCell ref="G24:G25"/>
    <mergeCell ref="R24:R25"/>
    <mergeCell ref="D24:D25"/>
    <mergeCell ref="G14:G15"/>
    <mergeCell ref="D22:D23"/>
    <mergeCell ref="E22:E23"/>
    <mergeCell ref="E10:E11"/>
    <mergeCell ref="F10:F11"/>
    <mergeCell ref="F18:F19"/>
    <mergeCell ref="G18:G19"/>
    <mergeCell ref="G10:G11"/>
    <mergeCell ref="G16:G17"/>
    <mergeCell ref="F20:F21"/>
    <mergeCell ref="R10:R11"/>
    <mergeCell ref="C62:I62"/>
    <mergeCell ref="E32:E33"/>
    <mergeCell ref="F32:F33"/>
    <mergeCell ref="G32:G33"/>
    <mergeCell ref="R32:R33"/>
    <mergeCell ref="G44:G45"/>
    <mergeCell ref="R44:R45"/>
    <mergeCell ref="G42:G43"/>
    <mergeCell ref="R42:R43"/>
    <mergeCell ref="C44:C45"/>
    <mergeCell ref="D44:D45"/>
    <mergeCell ref="E44:E45"/>
    <mergeCell ref="F44:F45"/>
    <mergeCell ref="R46:R47"/>
    <mergeCell ref="E40:E41"/>
    <mergeCell ref="F40:F41"/>
    <mergeCell ref="G40:G41"/>
    <mergeCell ref="R40:R41"/>
    <mergeCell ref="A46:A47"/>
    <mergeCell ref="A42:A43"/>
    <mergeCell ref="B42:B43"/>
    <mergeCell ref="C42:C43"/>
    <mergeCell ref="D42:D43"/>
    <mergeCell ref="D38:D39"/>
    <mergeCell ref="A40:A41"/>
    <mergeCell ref="B40:B41"/>
    <mergeCell ref="C40:C41"/>
    <mergeCell ref="D40:D41"/>
    <mergeCell ref="E48:E49"/>
    <mergeCell ref="R36:R37"/>
    <mergeCell ref="A48:A49"/>
    <mergeCell ref="F48:F49"/>
    <mergeCell ref="A36:A37"/>
    <mergeCell ref="D36:D37"/>
    <mergeCell ref="E36:E37"/>
    <mergeCell ref="F36:F37"/>
    <mergeCell ref="A38:A39"/>
    <mergeCell ref="B38:B39"/>
    <mergeCell ref="B46:B47"/>
    <mergeCell ref="C46:C47"/>
    <mergeCell ref="D46:D47"/>
    <mergeCell ref="E46:E47"/>
    <mergeCell ref="F46:F47"/>
    <mergeCell ref="G46:G47"/>
    <mergeCell ref="B68:B69"/>
    <mergeCell ref="C68:C69"/>
    <mergeCell ref="D68:D69"/>
    <mergeCell ref="E68:E69"/>
    <mergeCell ref="B70:B71"/>
    <mergeCell ref="G48:G49"/>
    <mergeCell ref="C70:C71"/>
    <mergeCell ref="D70:D71"/>
    <mergeCell ref="D48:D49"/>
    <mergeCell ref="F68:F69"/>
    <mergeCell ref="A76:A77"/>
    <mergeCell ref="G76:G77"/>
    <mergeCell ref="G70:G71"/>
    <mergeCell ref="E70:E71"/>
    <mergeCell ref="F70:F71"/>
    <mergeCell ref="D72:D73"/>
    <mergeCell ref="E72:E73"/>
    <mergeCell ref="A74:A75"/>
    <mergeCell ref="B74:B75"/>
    <mergeCell ref="C74:C75"/>
    <mergeCell ref="C48:C49"/>
    <mergeCell ref="A68:A69"/>
    <mergeCell ref="A65:A67"/>
    <mergeCell ref="B64:K64"/>
    <mergeCell ref="C63:I63"/>
    <mergeCell ref="B65:G65"/>
    <mergeCell ref="G50:G51"/>
    <mergeCell ref="B50:B51"/>
    <mergeCell ref="C50:C51"/>
    <mergeCell ref="C66:C67"/>
    <mergeCell ref="R162:R165"/>
    <mergeCell ref="E164:E165"/>
    <mergeCell ref="F164:F165"/>
    <mergeCell ref="A162:A163"/>
    <mergeCell ref="A164:A165"/>
    <mergeCell ref="G30:G31"/>
    <mergeCell ref="R30:R31"/>
    <mergeCell ref="A30:A31"/>
    <mergeCell ref="B30:B31"/>
    <mergeCell ref="C30:C31"/>
    <mergeCell ref="A78:A79"/>
    <mergeCell ref="B78:B79"/>
    <mergeCell ref="C78:C79"/>
    <mergeCell ref="D78:D79"/>
    <mergeCell ref="E78:E79"/>
    <mergeCell ref="F78:F79"/>
    <mergeCell ref="G78:G79"/>
    <mergeCell ref="R78:R79"/>
    <mergeCell ref="A26:A27"/>
    <mergeCell ref="B26:B27"/>
    <mergeCell ref="C26:C27"/>
    <mergeCell ref="D26:D27"/>
    <mergeCell ref="E26:E27"/>
    <mergeCell ref="F26:F27"/>
    <mergeCell ref="G26:G27"/>
    <mergeCell ref="R26:R27"/>
    <mergeCell ref="A54:A55"/>
    <mergeCell ref="B54:B55"/>
    <mergeCell ref="C54:C55"/>
    <mergeCell ref="D54:D55"/>
    <mergeCell ref="E54:E55"/>
    <mergeCell ref="F54:F55"/>
    <mergeCell ref="G12:G13"/>
    <mergeCell ref="R12:R13"/>
    <mergeCell ref="A158:A159"/>
    <mergeCell ref="B158:B159"/>
    <mergeCell ref="C158:C159"/>
    <mergeCell ref="D158:D159"/>
    <mergeCell ref="E158:E159"/>
    <mergeCell ref="F158:F159"/>
    <mergeCell ref="G158:G159"/>
    <mergeCell ref="R158:R159"/>
    <mergeCell ref="A12:A13"/>
    <mergeCell ref="B12:B13"/>
    <mergeCell ref="C12:C13"/>
    <mergeCell ref="D12:D13"/>
    <mergeCell ref="E12:E13"/>
    <mergeCell ref="F12:F13"/>
    <mergeCell ref="D74:D75"/>
    <mergeCell ref="E74:E75"/>
    <mergeCell ref="F74:F75"/>
    <mergeCell ref="G74:G75"/>
    <mergeCell ref="G52:G53"/>
    <mergeCell ref="R16:R17"/>
    <mergeCell ref="G54:G55"/>
    <mergeCell ref="R54:R55"/>
    <mergeCell ref="D66:D67"/>
    <mergeCell ref="I65:L65"/>
    <mergeCell ref="R52:R53"/>
    <mergeCell ref="A80:A81"/>
    <mergeCell ref="B80:B81"/>
    <mergeCell ref="C80:C81"/>
    <mergeCell ref="D80:D81"/>
    <mergeCell ref="E80:E81"/>
    <mergeCell ref="F80:F81"/>
    <mergeCell ref="G80:G81"/>
    <mergeCell ref="R80:R81"/>
    <mergeCell ref="G72:G73"/>
    <mergeCell ref="R50:R51"/>
    <mergeCell ref="A52:A53"/>
    <mergeCell ref="B52:B53"/>
    <mergeCell ref="B72:B73"/>
    <mergeCell ref="C72:C73"/>
    <mergeCell ref="C52:C53"/>
    <mergeCell ref="D52:D53"/>
    <mergeCell ref="E52:E53"/>
    <mergeCell ref="F52:F53"/>
    <mergeCell ref="A50:A51"/>
    <mergeCell ref="D50:D51"/>
    <mergeCell ref="E50:E51"/>
    <mergeCell ref="F50:F51"/>
    <mergeCell ref="A16:A17"/>
    <mergeCell ref="B16:B17"/>
    <mergeCell ref="C16:C17"/>
    <mergeCell ref="D16:D17"/>
    <mergeCell ref="E16:E17"/>
    <mergeCell ref="F16:F17"/>
    <mergeCell ref="B48:B49"/>
    <mergeCell ref="C84:C85"/>
    <mergeCell ref="D84:D85"/>
    <mergeCell ref="E84:E85"/>
    <mergeCell ref="F84:F85"/>
    <mergeCell ref="A220:C220"/>
    <mergeCell ref="A219:C219"/>
    <mergeCell ref="A218:C218"/>
    <mergeCell ref="C170:C171"/>
    <mergeCell ref="B170:B171"/>
    <mergeCell ref="A174:A175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F90:F91"/>
    <mergeCell ref="G90:G91"/>
    <mergeCell ref="A88:A89"/>
    <mergeCell ref="B88:B89"/>
    <mergeCell ref="C88:C89"/>
    <mergeCell ref="D88:D89"/>
    <mergeCell ref="E88:E89"/>
    <mergeCell ref="F88:F89"/>
    <mergeCell ref="C92:C93"/>
    <mergeCell ref="D92:D93"/>
    <mergeCell ref="E92:E93"/>
    <mergeCell ref="F92:F93"/>
    <mergeCell ref="G88:G89"/>
    <mergeCell ref="A90:A91"/>
    <mergeCell ref="B90:B91"/>
    <mergeCell ref="C90:C91"/>
    <mergeCell ref="D90:D91"/>
    <mergeCell ref="E90:E91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A96:A97"/>
    <mergeCell ref="B96:B97"/>
    <mergeCell ref="C96:C97"/>
    <mergeCell ref="D96:D97"/>
    <mergeCell ref="E96:E97"/>
    <mergeCell ref="F96:F97"/>
    <mergeCell ref="A98:A99"/>
    <mergeCell ref="C98:C99"/>
    <mergeCell ref="D98:D99"/>
    <mergeCell ref="E98:E99"/>
    <mergeCell ref="F98:F99"/>
    <mergeCell ref="G98:G99"/>
    <mergeCell ref="C100:C101"/>
    <mergeCell ref="D100:D101"/>
    <mergeCell ref="E100:E101"/>
    <mergeCell ref="F100:F101"/>
    <mergeCell ref="G96:G97"/>
    <mergeCell ref="B98:B99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F114:F115"/>
    <mergeCell ref="G114:G115"/>
    <mergeCell ref="A112:A113"/>
    <mergeCell ref="B112:B113"/>
    <mergeCell ref="C112:C113"/>
    <mergeCell ref="D112:D113"/>
    <mergeCell ref="E112:E113"/>
    <mergeCell ref="G116:G117"/>
    <mergeCell ref="F112:F113"/>
    <mergeCell ref="C116:C117"/>
    <mergeCell ref="D116:D117"/>
    <mergeCell ref="E116:E117"/>
    <mergeCell ref="F116:F117"/>
    <mergeCell ref="G112:G113"/>
    <mergeCell ref="B118:B119"/>
    <mergeCell ref="C118:C119"/>
    <mergeCell ref="D118:D119"/>
    <mergeCell ref="E118:E119"/>
    <mergeCell ref="F118:F119"/>
    <mergeCell ref="A114:A115"/>
    <mergeCell ref="B114:B115"/>
    <mergeCell ref="C114:C115"/>
    <mergeCell ref="D114:D115"/>
    <mergeCell ref="E114:E115"/>
    <mergeCell ref="G118:G119"/>
    <mergeCell ref="A116:A117"/>
    <mergeCell ref="B116:B117"/>
    <mergeCell ref="A120:A121"/>
    <mergeCell ref="B120:B121"/>
    <mergeCell ref="C120:C121"/>
    <mergeCell ref="D120:D121"/>
    <mergeCell ref="E120:E121"/>
    <mergeCell ref="F120:F121"/>
    <mergeCell ref="A118:A119"/>
    <mergeCell ref="F124:F125"/>
    <mergeCell ref="G124:G125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4:A125"/>
    <mergeCell ref="A126:A127"/>
    <mergeCell ref="B126:B127"/>
    <mergeCell ref="C126:C127"/>
    <mergeCell ref="D126:D127"/>
    <mergeCell ref="E126:E127"/>
    <mergeCell ref="B124:B125"/>
    <mergeCell ref="C124:C125"/>
    <mergeCell ref="D124:D125"/>
    <mergeCell ref="E124:E125"/>
    <mergeCell ref="F126:F127"/>
    <mergeCell ref="G126:G127"/>
    <mergeCell ref="D128:D129"/>
    <mergeCell ref="E128:E129"/>
    <mergeCell ref="F128:F129"/>
    <mergeCell ref="G128:G129"/>
    <mergeCell ref="A128:A129"/>
    <mergeCell ref="A130:A131"/>
    <mergeCell ref="A132:A133"/>
    <mergeCell ref="A136:A137"/>
    <mergeCell ref="A134:A135"/>
    <mergeCell ref="E170:E171"/>
    <mergeCell ref="B164:B165"/>
    <mergeCell ref="C164:C165"/>
    <mergeCell ref="D162:D163"/>
    <mergeCell ref="E162:E163"/>
    <mergeCell ref="F170:F171"/>
    <mergeCell ref="A160:A161"/>
    <mergeCell ref="B160:B161"/>
    <mergeCell ref="C160:C161"/>
    <mergeCell ref="D160:D161"/>
    <mergeCell ref="E160:E161"/>
    <mergeCell ref="F160:F161"/>
    <mergeCell ref="D164:D165"/>
    <mergeCell ref="B162:B163"/>
    <mergeCell ref="C162:C163"/>
    <mergeCell ref="G170:G171"/>
    <mergeCell ref="A170:A171"/>
    <mergeCell ref="A172:A173"/>
    <mergeCell ref="B172:B173"/>
    <mergeCell ref="C172:C173"/>
    <mergeCell ref="D172:D173"/>
    <mergeCell ref="E172:E173"/>
    <mergeCell ref="F172:F173"/>
    <mergeCell ref="G172:G173"/>
    <mergeCell ref="D170:D171"/>
    <mergeCell ref="B174:B175"/>
    <mergeCell ref="C174:C175"/>
    <mergeCell ref="D174:D175"/>
    <mergeCell ref="E174:E175"/>
    <mergeCell ref="F174:F175"/>
    <mergeCell ref="G174:G175"/>
    <mergeCell ref="A213:A214"/>
    <mergeCell ref="C213:C214"/>
    <mergeCell ref="A211:A212"/>
    <mergeCell ref="B211:B212"/>
    <mergeCell ref="C211:C212"/>
    <mergeCell ref="A209:A210"/>
    <mergeCell ref="B209:B210"/>
    <mergeCell ref="C209:C210"/>
    <mergeCell ref="B213:B214"/>
    <mergeCell ref="A207:A208"/>
    <mergeCell ref="B207:B208"/>
    <mergeCell ref="C207:C208"/>
    <mergeCell ref="A205:A206"/>
    <mergeCell ref="B205:B206"/>
    <mergeCell ref="C205:C206"/>
    <mergeCell ref="A203:A204"/>
    <mergeCell ref="B203:B204"/>
    <mergeCell ref="C203:C204"/>
    <mergeCell ref="A201:A202"/>
    <mergeCell ref="B201:B202"/>
    <mergeCell ref="C201:C202"/>
    <mergeCell ref="A193:A194"/>
    <mergeCell ref="B193:B194"/>
    <mergeCell ref="C193:C194"/>
    <mergeCell ref="A199:A200"/>
    <mergeCell ref="B199:B200"/>
    <mergeCell ref="C199:C200"/>
    <mergeCell ref="A197:A198"/>
    <mergeCell ref="B197:B198"/>
    <mergeCell ref="C197:C198"/>
    <mergeCell ref="A189:A190"/>
    <mergeCell ref="B189:B190"/>
    <mergeCell ref="C189:C190"/>
    <mergeCell ref="A186:A187"/>
    <mergeCell ref="A195:A196"/>
    <mergeCell ref="B195:B196"/>
    <mergeCell ref="C195:C196"/>
    <mergeCell ref="A191:A192"/>
    <mergeCell ref="B191:B192"/>
    <mergeCell ref="C191:C192"/>
    <mergeCell ref="B184:B185"/>
    <mergeCell ref="C184:C185"/>
    <mergeCell ref="C182:C183"/>
    <mergeCell ref="B182:B183"/>
    <mergeCell ref="A182:A183"/>
    <mergeCell ref="C186:C188"/>
    <mergeCell ref="B186:B188"/>
    <mergeCell ref="A184:A185"/>
    <mergeCell ref="C180:C181"/>
    <mergeCell ref="B180:B181"/>
    <mergeCell ref="A180:A181"/>
    <mergeCell ref="A178:A179"/>
    <mergeCell ref="B178:B179"/>
    <mergeCell ref="C178:C179"/>
    <mergeCell ref="C176:C177"/>
    <mergeCell ref="B176:B177"/>
    <mergeCell ref="A176:A177"/>
    <mergeCell ref="D176:D177"/>
    <mergeCell ref="E176:E177"/>
    <mergeCell ref="F176:F177"/>
    <mergeCell ref="G176:G177"/>
    <mergeCell ref="D178:D179"/>
    <mergeCell ref="E178:E179"/>
    <mergeCell ref="F178:F179"/>
    <mergeCell ref="G178:G179"/>
    <mergeCell ref="D180:D181"/>
    <mergeCell ref="E180:E181"/>
    <mergeCell ref="F180:F181"/>
    <mergeCell ref="G180:G181"/>
    <mergeCell ref="D182:D183"/>
    <mergeCell ref="E182:E183"/>
    <mergeCell ref="F182:F183"/>
    <mergeCell ref="G182:G183"/>
    <mergeCell ref="D184:D185"/>
    <mergeCell ref="E184:E185"/>
    <mergeCell ref="F184:F185"/>
    <mergeCell ref="G184:G185"/>
    <mergeCell ref="D186:D187"/>
    <mergeCell ref="E186:E187"/>
    <mergeCell ref="F186:F187"/>
    <mergeCell ref="G186:G187"/>
    <mergeCell ref="D189:D190"/>
    <mergeCell ref="E189:E190"/>
    <mergeCell ref="F189:F190"/>
    <mergeCell ref="G189:G190"/>
    <mergeCell ref="D191:D192"/>
    <mergeCell ref="E191:E192"/>
    <mergeCell ref="F191:F192"/>
    <mergeCell ref="G191:G192"/>
    <mergeCell ref="D197:D198"/>
    <mergeCell ref="E197:E198"/>
    <mergeCell ref="F197:F198"/>
    <mergeCell ref="G197:G198"/>
    <mergeCell ref="D193:D194"/>
    <mergeCell ref="E193:E194"/>
    <mergeCell ref="D199:D200"/>
    <mergeCell ref="E199:E200"/>
    <mergeCell ref="F199:F200"/>
    <mergeCell ref="G199:G200"/>
    <mergeCell ref="D201:D202"/>
    <mergeCell ref="E201:E202"/>
    <mergeCell ref="F201:F202"/>
    <mergeCell ref="G201:G202"/>
    <mergeCell ref="D209:D210"/>
    <mergeCell ref="E209:E210"/>
    <mergeCell ref="F209:F210"/>
    <mergeCell ref="G209:G210"/>
    <mergeCell ref="D203:D204"/>
    <mergeCell ref="E203:E204"/>
    <mergeCell ref="F203:F204"/>
    <mergeCell ref="G203:G204"/>
    <mergeCell ref="D205:D206"/>
    <mergeCell ref="E205:E206"/>
    <mergeCell ref="D195:D196"/>
    <mergeCell ref="E195:E196"/>
    <mergeCell ref="F195:F196"/>
    <mergeCell ref="G195:G196"/>
    <mergeCell ref="D207:D208"/>
    <mergeCell ref="E207:E208"/>
    <mergeCell ref="F207:F208"/>
    <mergeCell ref="G207:G208"/>
    <mergeCell ref="F205:F206"/>
    <mergeCell ref="G205:G206"/>
    <mergeCell ref="D166:D167"/>
    <mergeCell ref="D168:D169"/>
    <mergeCell ref="E166:E167"/>
    <mergeCell ref="F166:F167"/>
    <mergeCell ref="G166:G167"/>
    <mergeCell ref="E168:E169"/>
    <mergeCell ref="F168:F169"/>
    <mergeCell ref="G168:G169"/>
    <mergeCell ref="C168:C169"/>
    <mergeCell ref="B168:B169"/>
    <mergeCell ref="A168:A169"/>
    <mergeCell ref="A166:A167"/>
    <mergeCell ref="B166:B167"/>
    <mergeCell ref="C166:C167"/>
    <mergeCell ref="F193:F194"/>
    <mergeCell ref="G193:G194"/>
    <mergeCell ref="D213:D214"/>
    <mergeCell ref="E213:E214"/>
    <mergeCell ref="F213:F214"/>
    <mergeCell ref="G213:G214"/>
    <mergeCell ref="D211:D212"/>
    <mergeCell ref="E211:E212"/>
    <mergeCell ref="F211:F212"/>
    <mergeCell ref="G211:G212"/>
    <mergeCell ref="A156:A157"/>
    <mergeCell ref="B156:B157"/>
    <mergeCell ref="C156:C157"/>
    <mergeCell ref="A154:A155"/>
    <mergeCell ref="B154:B155"/>
    <mergeCell ref="C154:C155"/>
    <mergeCell ref="A152:A153"/>
    <mergeCell ref="B152:B153"/>
    <mergeCell ref="C152:C153"/>
    <mergeCell ref="A150:A151"/>
    <mergeCell ref="B150:B151"/>
    <mergeCell ref="C150:C151"/>
    <mergeCell ref="A148:A149"/>
    <mergeCell ref="B148:B149"/>
    <mergeCell ref="C148:C149"/>
    <mergeCell ref="C146:C147"/>
    <mergeCell ref="B146:B147"/>
    <mergeCell ref="A146:A147"/>
    <mergeCell ref="A144:A145"/>
    <mergeCell ref="B144:B145"/>
    <mergeCell ref="C144:C145"/>
    <mergeCell ref="A142:A143"/>
    <mergeCell ref="B142:B143"/>
    <mergeCell ref="C142:C143"/>
    <mergeCell ref="C140:C141"/>
    <mergeCell ref="B140:B141"/>
    <mergeCell ref="A140:A141"/>
    <mergeCell ref="A138:A139"/>
    <mergeCell ref="B138:B139"/>
    <mergeCell ref="C138:C139"/>
    <mergeCell ref="C136:C137"/>
    <mergeCell ref="B136:B137"/>
    <mergeCell ref="B134:B135"/>
    <mergeCell ref="C134:C135"/>
    <mergeCell ref="B132:B133"/>
    <mergeCell ref="C132:C133"/>
    <mergeCell ref="B130:B131"/>
    <mergeCell ref="C130:C131"/>
    <mergeCell ref="D130:D131"/>
    <mergeCell ref="E130:E131"/>
    <mergeCell ref="F130:F131"/>
    <mergeCell ref="G130:G131"/>
    <mergeCell ref="R130:R131"/>
    <mergeCell ref="D132:D133"/>
    <mergeCell ref="E132:E133"/>
    <mergeCell ref="F132:F133"/>
    <mergeCell ref="G132:G133"/>
    <mergeCell ref="R132:R133"/>
    <mergeCell ref="D134:D135"/>
    <mergeCell ref="E134:E135"/>
    <mergeCell ref="F134:F135"/>
    <mergeCell ref="G134:G135"/>
    <mergeCell ref="R134:R135"/>
    <mergeCell ref="D136:D137"/>
    <mergeCell ref="E136:E137"/>
    <mergeCell ref="F136:F137"/>
    <mergeCell ref="G136:G137"/>
    <mergeCell ref="R136:R137"/>
    <mergeCell ref="D138:D139"/>
    <mergeCell ref="E138:E139"/>
    <mergeCell ref="F138:F139"/>
    <mergeCell ref="G138:G139"/>
    <mergeCell ref="R138:R139"/>
    <mergeCell ref="D140:D141"/>
    <mergeCell ref="E140:E141"/>
    <mergeCell ref="F140:F141"/>
    <mergeCell ref="G140:G141"/>
    <mergeCell ref="R140:R141"/>
    <mergeCell ref="D142:D143"/>
    <mergeCell ref="E142:E143"/>
    <mergeCell ref="F142:F143"/>
    <mergeCell ref="G142:G143"/>
    <mergeCell ref="R142:R143"/>
    <mergeCell ref="D144:D145"/>
    <mergeCell ref="E144:E145"/>
    <mergeCell ref="F144:F145"/>
    <mergeCell ref="G144:G145"/>
    <mergeCell ref="R144:R145"/>
    <mergeCell ref="D146:D147"/>
    <mergeCell ref="E146:E147"/>
    <mergeCell ref="F146:F147"/>
    <mergeCell ref="G146:G147"/>
    <mergeCell ref="R146:R147"/>
    <mergeCell ref="D148:D149"/>
    <mergeCell ref="E148:E149"/>
    <mergeCell ref="F148:F149"/>
    <mergeCell ref="G148:G149"/>
    <mergeCell ref="R148:R149"/>
    <mergeCell ref="D150:D151"/>
    <mergeCell ref="E150:E151"/>
    <mergeCell ref="F150:F151"/>
    <mergeCell ref="G150:G151"/>
    <mergeCell ref="R150:R151"/>
    <mergeCell ref="D152:D153"/>
    <mergeCell ref="E152:E153"/>
    <mergeCell ref="F152:F153"/>
    <mergeCell ref="G152:G153"/>
    <mergeCell ref="R152:R153"/>
    <mergeCell ref="D154:D155"/>
    <mergeCell ref="E154:E155"/>
    <mergeCell ref="F154:F155"/>
    <mergeCell ref="G154:G155"/>
    <mergeCell ref="R154:R155"/>
    <mergeCell ref="D156:D157"/>
    <mergeCell ref="E156:E157"/>
    <mergeCell ref="F156:F157"/>
    <mergeCell ref="G156:G157"/>
    <mergeCell ref="R156:R157"/>
    <mergeCell ref="G164:G165"/>
    <mergeCell ref="G160:G161"/>
    <mergeCell ref="R160:R161"/>
    <mergeCell ref="F162:F163"/>
    <mergeCell ref="G162:G163"/>
    <mergeCell ref="R82:R83"/>
    <mergeCell ref="R84:R85"/>
    <mergeCell ref="R86:R87"/>
    <mergeCell ref="R88:R89"/>
    <mergeCell ref="R90:R91"/>
    <mergeCell ref="R116:R117"/>
    <mergeCell ref="R124:R125"/>
    <mergeCell ref="R122:R123"/>
    <mergeCell ref="R92:R93"/>
    <mergeCell ref="R94:R95"/>
    <mergeCell ref="R96:R97"/>
    <mergeCell ref="R98:R99"/>
    <mergeCell ref="R100:R101"/>
    <mergeCell ref="R102:R103"/>
    <mergeCell ref="R120:R121"/>
    <mergeCell ref="R118:R119"/>
    <mergeCell ref="R128:R129"/>
    <mergeCell ref="R104:R105"/>
    <mergeCell ref="R126:R127"/>
    <mergeCell ref="R106:R107"/>
    <mergeCell ref="R108:R109"/>
    <mergeCell ref="R110:R111"/>
    <mergeCell ref="R112:R113"/>
    <mergeCell ref="R114:R115"/>
  </mergeCells>
  <printOptions/>
  <pageMargins left="0.71" right="0.71" top="0.7500000000000001" bottom="0.7500000000000001" header="0.31" footer="0.31"/>
  <pageSetup horizontalDpi="360" verticalDpi="36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="50" zoomScaleNormal="50" zoomScalePageLayoutView="0" workbookViewId="0" topLeftCell="A1">
      <selection activeCell="P14" sqref="P14"/>
    </sheetView>
  </sheetViews>
  <sheetFormatPr defaultColWidth="11.421875" defaultRowHeight="15"/>
  <cols>
    <col min="1" max="1" width="3.8515625" style="0" customWidth="1"/>
    <col min="2" max="2" width="23.00390625" style="0" customWidth="1"/>
    <col min="3" max="3" width="18.8515625" style="0" customWidth="1"/>
    <col min="4" max="4" width="5.140625" style="0" customWidth="1"/>
    <col min="5" max="5" width="9.140625" style="0" customWidth="1"/>
    <col min="6" max="6" width="5.421875" style="0" customWidth="1"/>
    <col min="7" max="7" width="6.421875" style="0" customWidth="1"/>
    <col min="8" max="8" width="12.28125" style="0" customWidth="1"/>
    <col min="9" max="9" width="10.7109375" style="0" customWidth="1"/>
    <col min="10" max="11" width="10.421875" style="0" customWidth="1"/>
    <col min="12" max="12" width="10.140625" style="0" customWidth="1"/>
    <col min="13" max="13" width="10.421875" style="0" customWidth="1"/>
    <col min="14" max="16" width="10.140625" style="0" customWidth="1"/>
    <col min="17" max="17" width="10.28125" style="0" customWidth="1"/>
    <col min="18" max="18" width="9.8515625" style="0" customWidth="1"/>
    <col min="19" max="19" width="10.140625" style="0" customWidth="1"/>
    <col min="20" max="20" width="10.421875" style="0" customWidth="1"/>
    <col min="21" max="21" width="10.28125" style="0" customWidth="1"/>
    <col min="22" max="22" width="10.00390625" style="0" customWidth="1"/>
    <col min="23" max="23" width="9.140625" style="0" customWidth="1"/>
  </cols>
  <sheetData>
    <row r="1" spans="1:26" ht="24">
      <c r="A1" s="15"/>
      <c r="B1" s="481" t="s">
        <v>0</v>
      </c>
      <c r="C1" s="481"/>
      <c r="D1" s="481"/>
      <c r="E1" s="481"/>
      <c r="F1" s="481"/>
      <c r="G1" s="481"/>
      <c r="H1" s="481"/>
      <c r="I1" s="481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"/>
      <c r="Y1" s="15"/>
      <c r="Z1" s="15"/>
    </row>
    <row r="2" spans="1:26" ht="18.75">
      <c r="A2" s="14"/>
      <c r="B2" s="16"/>
      <c r="C2" s="17"/>
      <c r="D2" s="17"/>
      <c r="E2" s="17"/>
      <c r="F2" s="17"/>
      <c r="G2" s="17"/>
      <c r="H2" s="14"/>
      <c r="I2" s="14"/>
      <c r="J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24.75" customHeight="1">
      <c r="A3" s="14"/>
      <c r="B3" s="18" t="s">
        <v>1</v>
      </c>
      <c r="C3" s="471" t="s">
        <v>97</v>
      </c>
      <c r="D3" s="472"/>
      <c r="E3" s="472"/>
      <c r="F3" s="472"/>
      <c r="G3" s="472"/>
      <c r="H3" s="472"/>
      <c r="I3" s="473"/>
      <c r="J3" s="19"/>
      <c r="K3" s="14"/>
      <c r="L3" s="14"/>
      <c r="M3" s="14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22.5" customHeight="1">
      <c r="A4" s="14"/>
      <c r="B4" s="20" t="s">
        <v>2</v>
      </c>
      <c r="C4" s="471">
        <v>2024</v>
      </c>
      <c r="D4" s="472"/>
      <c r="E4" s="472"/>
      <c r="F4" s="472"/>
      <c r="G4" s="472"/>
      <c r="H4" s="472"/>
      <c r="I4" s="473"/>
      <c r="J4" s="19"/>
      <c r="K4" s="14"/>
      <c r="L4" s="14"/>
      <c r="M4" s="14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.75">
      <c r="A5" s="14"/>
      <c r="B5" s="20" t="s">
        <v>3</v>
      </c>
      <c r="C5" s="471" t="s">
        <v>97</v>
      </c>
      <c r="D5" s="472"/>
      <c r="E5" s="472"/>
      <c r="F5" s="472"/>
      <c r="G5" s="472"/>
      <c r="H5" s="472"/>
      <c r="I5" s="473"/>
      <c r="J5" s="19"/>
      <c r="K5" s="14"/>
      <c r="L5" s="14"/>
      <c r="M5" s="14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31.5" customHeight="1">
      <c r="A6" s="14"/>
      <c r="B6" s="20" t="s">
        <v>4</v>
      </c>
      <c r="C6" s="474" t="s">
        <v>128</v>
      </c>
      <c r="D6" s="475"/>
      <c r="E6" s="475"/>
      <c r="F6" s="475"/>
      <c r="G6" s="475"/>
      <c r="H6" s="475"/>
      <c r="I6" s="476"/>
      <c r="J6" s="19"/>
      <c r="K6" s="14"/>
      <c r="L6" s="14"/>
      <c r="M6" s="14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1.75" customHeight="1">
      <c r="A7" s="14"/>
      <c r="B7" s="20" t="s">
        <v>5</v>
      </c>
      <c r="C7" s="471" t="s">
        <v>153</v>
      </c>
      <c r="D7" s="472"/>
      <c r="E7" s="472"/>
      <c r="F7" s="472"/>
      <c r="G7" s="472"/>
      <c r="H7" s="472"/>
      <c r="I7" s="473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5">
      <c r="A8" s="14"/>
      <c r="B8" s="14"/>
      <c r="C8" s="14"/>
      <c r="D8" s="14"/>
      <c r="E8" s="14"/>
      <c r="F8" s="14"/>
      <c r="G8" s="14"/>
      <c r="H8" s="14"/>
      <c r="I8" s="14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1"/>
    </row>
    <row r="9" spans="1:26" ht="24.75" thickBot="1">
      <c r="A9" s="114"/>
      <c r="B9" s="99" t="s">
        <v>86</v>
      </c>
      <c r="C9" s="99"/>
      <c r="D9" s="99"/>
      <c r="E9" s="99"/>
      <c r="F9" s="99"/>
      <c r="G9" s="115"/>
      <c r="H9" s="115"/>
      <c r="I9" s="114"/>
      <c r="J9" s="116"/>
      <c r="K9" s="116"/>
      <c r="L9" s="116"/>
      <c r="M9" s="116"/>
      <c r="N9" s="116"/>
      <c r="O9" s="116"/>
      <c r="P9" s="116"/>
      <c r="Q9" s="116"/>
      <c r="R9" s="114"/>
      <c r="S9" s="114"/>
      <c r="T9" s="114"/>
      <c r="U9" s="114"/>
      <c r="V9" s="115"/>
      <c r="W9" s="115"/>
      <c r="X9" s="19"/>
      <c r="Y9" s="19"/>
      <c r="Z9" s="22"/>
    </row>
    <row r="10" spans="1:26" ht="63" customHeight="1" thickBot="1">
      <c r="A10" s="502" t="s">
        <v>7</v>
      </c>
      <c r="B10" s="503"/>
      <c r="C10" s="503"/>
      <c r="D10" s="503"/>
      <c r="E10" s="503"/>
      <c r="F10" s="503"/>
      <c r="G10" s="504"/>
      <c r="H10" s="505" t="s">
        <v>8</v>
      </c>
      <c r="I10" s="495" t="s">
        <v>9</v>
      </c>
      <c r="J10" s="496"/>
      <c r="K10" s="496"/>
      <c r="L10" s="497"/>
      <c r="M10" s="490" t="s">
        <v>10</v>
      </c>
      <c r="N10" s="491"/>
      <c r="O10" s="492"/>
      <c r="P10" s="493" t="s">
        <v>11</v>
      </c>
      <c r="Q10" s="491"/>
      <c r="R10" s="491"/>
      <c r="S10" s="491"/>
      <c r="T10" s="491"/>
      <c r="U10" s="494"/>
      <c r="V10" s="498" t="s">
        <v>12</v>
      </c>
      <c r="W10" s="499"/>
      <c r="X10" s="14"/>
      <c r="Y10" s="14"/>
      <c r="Z10" s="14"/>
    </row>
    <row r="11" spans="1:26" ht="78.75" customHeight="1">
      <c r="A11" s="488" t="s">
        <v>13</v>
      </c>
      <c r="B11" s="479" t="s">
        <v>14</v>
      </c>
      <c r="C11" s="479" t="s">
        <v>15</v>
      </c>
      <c r="D11" s="479" t="s">
        <v>16</v>
      </c>
      <c r="E11" s="479" t="s">
        <v>17</v>
      </c>
      <c r="F11" s="479" t="s">
        <v>18</v>
      </c>
      <c r="G11" s="500" t="s">
        <v>19</v>
      </c>
      <c r="H11" s="506"/>
      <c r="I11" s="486" t="s">
        <v>20</v>
      </c>
      <c r="J11" s="100" t="s">
        <v>21</v>
      </c>
      <c r="K11" s="100" t="s">
        <v>22</v>
      </c>
      <c r="L11" s="101" t="s">
        <v>87</v>
      </c>
      <c r="M11" s="102" t="s">
        <v>24</v>
      </c>
      <c r="N11" s="100" t="s">
        <v>25</v>
      </c>
      <c r="O11" s="101" t="s">
        <v>26</v>
      </c>
      <c r="P11" s="102" t="s">
        <v>27</v>
      </c>
      <c r="Q11" s="100" t="s">
        <v>28</v>
      </c>
      <c r="R11" s="100" t="s">
        <v>30</v>
      </c>
      <c r="S11" s="100" t="s">
        <v>31</v>
      </c>
      <c r="T11" s="100" t="s">
        <v>32</v>
      </c>
      <c r="U11" s="103" t="s">
        <v>33</v>
      </c>
      <c r="V11" s="486" t="s">
        <v>34</v>
      </c>
      <c r="W11" s="508" t="s">
        <v>35</v>
      </c>
      <c r="X11" s="15"/>
      <c r="Y11" s="15"/>
      <c r="Z11" s="15"/>
    </row>
    <row r="12" spans="1:26" ht="12" customHeight="1" thickBot="1">
      <c r="A12" s="489"/>
      <c r="B12" s="480"/>
      <c r="C12" s="480"/>
      <c r="D12" s="480"/>
      <c r="E12" s="480"/>
      <c r="F12" s="480"/>
      <c r="G12" s="501"/>
      <c r="H12" s="507"/>
      <c r="I12" s="487"/>
      <c r="J12" s="117" t="s">
        <v>127</v>
      </c>
      <c r="K12" s="118" t="s">
        <v>36</v>
      </c>
      <c r="L12" s="119" t="s">
        <v>37</v>
      </c>
      <c r="M12" s="120" t="s">
        <v>38</v>
      </c>
      <c r="N12" s="117" t="s">
        <v>127</v>
      </c>
      <c r="O12" s="121" t="s">
        <v>88</v>
      </c>
      <c r="P12" s="122" t="s">
        <v>39</v>
      </c>
      <c r="Q12" s="123" t="s">
        <v>127</v>
      </c>
      <c r="R12" s="124" t="s">
        <v>127</v>
      </c>
      <c r="S12" s="125" t="s">
        <v>40</v>
      </c>
      <c r="T12" s="125" t="s">
        <v>36</v>
      </c>
      <c r="U12" s="126" t="s">
        <v>41</v>
      </c>
      <c r="V12" s="487"/>
      <c r="W12" s="509"/>
      <c r="X12" s="15"/>
      <c r="Y12" s="15"/>
      <c r="Z12" s="15"/>
    </row>
    <row r="13" spans="1:26" ht="21" customHeight="1">
      <c r="A13" s="443">
        <v>1</v>
      </c>
      <c r="B13" s="482" t="s">
        <v>260</v>
      </c>
      <c r="C13" s="484">
        <v>13425579000</v>
      </c>
      <c r="D13" s="439">
        <v>22</v>
      </c>
      <c r="E13" s="441" t="s">
        <v>42</v>
      </c>
      <c r="F13" s="477">
        <v>1</v>
      </c>
      <c r="G13" s="435" t="s">
        <v>93</v>
      </c>
      <c r="H13" s="127" t="s">
        <v>45</v>
      </c>
      <c r="I13" s="128">
        <v>45294</v>
      </c>
      <c r="J13" s="128">
        <f>I13+7</f>
        <v>45301</v>
      </c>
      <c r="K13" s="128">
        <f>J13+3</f>
        <v>45304</v>
      </c>
      <c r="L13" s="129">
        <f>K13+45</f>
        <v>45349</v>
      </c>
      <c r="M13" s="130">
        <f>L13+15</f>
        <v>45364</v>
      </c>
      <c r="N13" s="128">
        <f>M13+16</f>
        <v>45380</v>
      </c>
      <c r="O13" s="129">
        <f>M13+15</f>
        <v>45379</v>
      </c>
      <c r="P13" s="130">
        <f>O13+7</f>
        <v>45386</v>
      </c>
      <c r="Q13" s="128">
        <f>P13+16</f>
        <v>45402</v>
      </c>
      <c r="R13" s="128">
        <f>P13+7</f>
        <v>45393</v>
      </c>
      <c r="S13" s="128">
        <f>R13+10</f>
        <v>45403</v>
      </c>
      <c r="T13" s="128">
        <f>S13+3</f>
        <v>45406</v>
      </c>
      <c r="U13" s="129">
        <f>T13+5</f>
        <v>45411</v>
      </c>
      <c r="V13" s="130">
        <f>U13+15</f>
        <v>45426</v>
      </c>
      <c r="W13" s="131"/>
      <c r="X13" s="15"/>
      <c r="Y13" s="15"/>
      <c r="Z13" s="15"/>
    </row>
    <row r="14" spans="1:26" ht="74.25" customHeight="1">
      <c r="A14" s="444"/>
      <c r="B14" s="483"/>
      <c r="C14" s="485"/>
      <c r="D14" s="440"/>
      <c r="E14" s="442"/>
      <c r="F14" s="478"/>
      <c r="G14" s="436"/>
      <c r="H14" s="127" t="s">
        <v>46</v>
      </c>
      <c r="I14" s="132"/>
      <c r="J14" s="132"/>
      <c r="K14" s="132"/>
      <c r="L14" s="133"/>
      <c r="M14" s="134"/>
      <c r="N14" s="128"/>
      <c r="O14" s="133"/>
      <c r="P14" s="134"/>
      <c r="Q14" s="128"/>
      <c r="R14" s="132"/>
      <c r="S14" s="132"/>
      <c r="T14" s="132"/>
      <c r="U14" s="133"/>
      <c r="V14" s="134"/>
      <c r="W14" s="135"/>
      <c r="X14" s="15"/>
      <c r="Y14" s="15"/>
      <c r="Z14" s="15"/>
    </row>
    <row r="15" spans="1:26" ht="18" customHeight="1">
      <c r="A15" s="443">
        <v>2</v>
      </c>
      <c r="B15" s="445" t="s">
        <v>261</v>
      </c>
      <c r="C15" s="437">
        <v>4000000000</v>
      </c>
      <c r="D15" s="439">
        <v>22</v>
      </c>
      <c r="E15" s="441" t="s">
        <v>42</v>
      </c>
      <c r="F15" s="433">
        <v>2</v>
      </c>
      <c r="G15" s="435" t="s">
        <v>93</v>
      </c>
      <c r="H15" s="136" t="s">
        <v>45</v>
      </c>
      <c r="I15" s="128">
        <v>45294</v>
      </c>
      <c r="J15" s="128">
        <f>I15+7</f>
        <v>45301</v>
      </c>
      <c r="K15" s="128">
        <f>J15+3</f>
        <v>45304</v>
      </c>
      <c r="L15" s="129">
        <f>K15+45</f>
        <v>45349</v>
      </c>
      <c r="M15" s="130">
        <f>L15+15</f>
        <v>45364</v>
      </c>
      <c r="N15" s="128">
        <f>M15+16</f>
        <v>45380</v>
      </c>
      <c r="O15" s="129">
        <f>M15+15</f>
        <v>45379</v>
      </c>
      <c r="P15" s="130">
        <f>O15+7</f>
        <v>45386</v>
      </c>
      <c r="Q15" s="128">
        <f>P15+16</f>
        <v>45402</v>
      </c>
      <c r="R15" s="128">
        <f>P15+7</f>
        <v>45393</v>
      </c>
      <c r="S15" s="128">
        <f>R15+10</f>
        <v>45403</v>
      </c>
      <c r="T15" s="128">
        <f>S15+3</f>
        <v>45406</v>
      </c>
      <c r="U15" s="129">
        <f>T15+5</f>
        <v>45411</v>
      </c>
      <c r="V15" s="130">
        <f>U15+15</f>
        <v>45426</v>
      </c>
      <c r="W15" s="131"/>
      <c r="X15" s="15"/>
      <c r="Y15" s="15"/>
      <c r="Z15" s="15"/>
    </row>
    <row r="16" spans="1:26" ht="78" customHeight="1">
      <c r="A16" s="444"/>
      <c r="B16" s="446"/>
      <c r="C16" s="438"/>
      <c r="D16" s="440"/>
      <c r="E16" s="442"/>
      <c r="F16" s="434"/>
      <c r="G16" s="436"/>
      <c r="H16" s="127" t="s">
        <v>46</v>
      </c>
      <c r="I16" s="137"/>
      <c r="J16" s="137"/>
      <c r="K16" s="137"/>
      <c r="L16" s="138"/>
      <c r="M16" s="139"/>
      <c r="N16" s="128"/>
      <c r="O16" s="138"/>
      <c r="P16" s="139"/>
      <c r="Q16" s="128"/>
      <c r="R16" s="137"/>
      <c r="S16" s="137"/>
      <c r="T16" s="137"/>
      <c r="U16" s="138"/>
      <c r="V16" s="139"/>
      <c r="W16" s="140"/>
      <c r="X16" s="15"/>
      <c r="Y16" s="15"/>
      <c r="Z16" s="15"/>
    </row>
    <row r="17" spans="1:23" ht="30.75" customHeight="1">
      <c r="A17" s="443">
        <v>3</v>
      </c>
      <c r="B17" s="445" t="s">
        <v>262</v>
      </c>
      <c r="C17" s="437">
        <v>6252000000</v>
      </c>
      <c r="D17" s="439">
        <v>22</v>
      </c>
      <c r="E17" s="441" t="s">
        <v>42</v>
      </c>
      <c r="F17" s="433">
        <v>3</v>
      </c>
      <c r="G17" s="435" t="s">
        <v>44</v>
      </c>
      <c r="H17" s="136" t="s">
        <v>45</v>
      </c>
      <c r="I17" s="128">
        <v>45294</v>
      </c>
      <c r="J17" s="128">
        <f>I17+7</f>
        <v>45301</v>
      </c>
      <c r="K17" s="128">
        <f>J17+3</f>
        <v>45304</v>
      </c>
      <c r="L17" s="129">
        <f>K17+45</f>
        <v>45349</v>
      </c>
      <c r="M17" s="130">
        <f>L17+15</f>
        <v>45364</v>
      </c>
      <c r="N17" s="128">
        <f>M17+16</f>
        <v>45380</v>
      </c>
      <c r="O17" s="129">
        <f>M17+15</f>
        <v>45379</v>
      </c>
      <c r="P17" s="130">
        <f>O17+7</f>
        <v>45386</v>
      </c>
      <c r="Q17" s="128">
        <f>P17+16</f>
        <v>45402</v>
      </c>
      <c r="R17" s="128">
        <f>P17+7</f>
        <v>45393</v>
      </c>
      <c r="S17" s="128">
        <f>R17+10</f>
        <v>45403</v>
      </c>
      <c r="T17" s="128">
        <f>S17+3</f>
        <v>45406</v>
      </c>
      <c r="U17" s="129">
        <f>T17+5</f>
        <v>45411</v>
      </c>
      <c r="V17" s="130">
        <f>U17+15</f>
        <v>45426</v>
      </c>
      <c r="W17" s="131"/>
    </row>
    <row r="18" spans="1:23" ht="67.5" customHeight="1">
      <c r="A18" s="444"/>
      <c r="B18" s="446"/>
      <c r="C18" s="438"/>
      <c r="D18" s="440"/>
      <c r="E18" s="442"/>
      <c r="F18" s="434"/>
      <c r="G18" s="436"/>
      <c r="H18" s="127" t="s">
        <v>46</v>
      </c>
      <c r="I18" s="137"/>
      <c r="J18" s="137"/>
      <c r="K18" s="137"/>
      <c r="L18" s="138"/>
      <c r="M18" s="139"/>
      <c r="N18" s="128"/>
      <c r="O18" s="138"/>
      <c r="P18" s="139"/>
      <c r="Q18" s="128"/>
      <c r="R18" s="137"/>
      <c r="S18" s="137"/>
      <c r="T18" s="137"/>
      <c r="U18" s="138"/>
      <c r="V18" s="139"/>
      <c r="W18" s="140"/>
    </row>
    <row r="19" spans="1:23" ht="28.5" customHeight="1">
      <c r="A19" s="443">
        <v>4</v>
      </c>
      <c r="B19" s="445" t="s">
        <v>263</v>
      </c>
      <c r="C19" s="437">
        <v>3000000000</v>
      </c>
      <c r="D19" s="439">
        <v>22</v>
      </c>
      <c r="E19" s="441" t="s">
        <v>42</v>
      </c>
      <c r="F19" s="433">
        <v>3</v>
      </c>
      <c r="G19" s="435" t="s">
        <v>44</v>
      </c>
      <c r="H19" s="136" t="s">
        <v>45</v>
      </c>
      <c r="I19" s="128">
        <v>45294</v>
      </c>
      <c r="J19" s="128">
        <f>I19+7</f>
        <v>45301</v>
      </c>
      <c r="K19" s="128">
        <f>J19+3</f>
        <v>45304</v>
      </c>
      <c r="L19" s="129">
        <f>K19+45</f>
        <v>45349</v>
      </c>
      <c r="M19" s="130">
        <f>L19+15</f>
        <v>45364</v>
      </c>
      <c r="N19" s="128">
        <f>M19+16</f>
        <v>45380</v>
      </c>
      <c r="O19" s="129">
        <f>M19+15</f>
        <v>45379</v>
      </c>
      <c r="P19" s="130">
        <f>O19+7</f>
        <v>45386</v>
      </c>
      <c r="Q19" s="128">
        <f>P19+16</f>
        <v>45402</v>
      </c>
      <c r="R19" s="128">
        <f>P19+7</f>
        <v>45393</v>
      </c>
      <c r="S19" s="128">
        <f>R19+10</f>
        <v>45403</v>
      </c>
      <c r="T19" s="128">
        <f>S19+3</f>
        <v>45406</v>
      </c>
      <c r="U19" s="129">
        <f>T19+5</f>
        <v>45411</v>
      </c>
      <c r="V19" s="130">
        <f>U19+15</f>
        <v>45426</v>
      </c>
      <c r="W19" s="131"/>
    </row>
    <row r="20" spans="1:23" ht="33.75" customHeight="1">
      <c r="A20" s="444"/>
      <c r="B20" s="446"/>
      <c r="C20" s="438"/>
      <c r="D20" s="440"/>
      <c r="E20" s="442"/>
      <c r="F20" s="434"/>
      <c r="G20" s="436"/>
      <c r="H20" s="127" t="s">
        <v>46</v>
      </c>
      <c r="I20" s="137"/>
      <c r="J20" s="137"/>
      <c r="K20" s="137"/>
      <c r="L20" s="138"/>
      <c r="M20" s="139"/>
      <c r="N20" s="128"/>
      <c r="O20" s="138"/>
      <c r="P20" s="139"/>
      <c r="Q20" s="128"/>
      <c r="R20" s="137"/>
      <c r="S20" s="137"/>
      <c r="T20" s="137"/>
      <c r="U20" s="138"/>
      <c r="V20" s="139"/>
      <c r="W20" s="140"/>
    </row>
    <row r="21" spans="1:23" ht="27.75" customHeight="1">
      <c r="A21" s="443">
        <v>5</v>
      </c>
      <c r="B21" s="445" t="s">
        <v>264</v>
      </c>
      <c r="C21" s="437">
        <v>5922130000</v>
      </c>
      <c r="D21" s="439">
        <v>22</v>
      </c>
      <c r="E21" s="441" t="s">
        <v>42</v>
      </c>
      <c r="F21" s="433">
        <v>3</v>
      </c>
      <c r="G21" s="435" t="s">
        <v>44</v>
      </c>
      <c r="H21" s="136" t="s">
        <v>45</v>
      </c>
      <c r="I21" s="128">
        <v>45294</v>
      </c>
      <c r="J21" s="128">
        <f>I21+7</f>
        <v>45301</v>
      </c>
      <c r="K21" s="128">
        <f>J21+3</f>
        <v>45304</v>
      </c>
      <c r="L21" s="129">
        <f>K21+45</f>
        <v>45349</v>
      </c>
      <c r="M21" s="130">
        <f>L21+15</f>
        <v>45364</v>
      </c>
      <c r="N21" s="128">
        <f>M21+16</f>
        <v>45380</v>
      </c>
      <c r="O21" s="129">
        <f>M21+15</f>
        <v>45379</v>
      </c>
      <c r="P21" s="130">
        <f>O21+7</f>
        <v>45386</v>
      </c>
      <c r="Q21" s="128">
        <f>P21+16</f>
        <v>45402</v>
      </c>
      <c r="R21" s="128">
        <f>P21+7</f>
        <v>45393</v>
      </c>
      <c r="S21" s="128">
        <f>R21+10</f>
        <v>45403</v>
      </c>
      <c r="T21" s="128">
        <f>S21+3</f>
        <v>45406</v>
      </c>
      <c r="U21" s="129">
        <f>T21+5</f>
        <v>45411</v>
      </c>
      <c r="V21" s="130">
        <f>U21+15</f>
        <v>45426</v>
      </c>
      <c r="W21" s="131"/>
    </row>
    <row r="22" spans="1:23" ht="43.5" customHeight="1">
      <c r="A22" s="444"/>
      <c r="B22" s="446"/>
      <c r="C22" s="438"/>
      <c r="D22" s="440"/>
      <c r="E22" s="442"/>
      <c r="F22" s="434"/>
      <c r="G22" s="436"/>
      <c r="H22" s="127" t="s">
        <v>46</v>
      </c>
      <c r="I22" s="137"/>
      <c r="J22" s="137"/>
      <c r="K22" s="137"/>
      <c r="L22" s="138"/>
      <c r="M22" s="139"/>
      <c r="N22" s="128"/>
      <c r="O22" s="138"/>
      <c r="P22" s="139"/>
      <c r="Q22" s="128"/>
      <c r="R22" s="137"/>
      <c r="S22" s="137"/>
      <c r="T22" s="137"/>
      <c r="U22" s="138"/>
      <c r="V22" s="139"/>
      <c r="W22" s="140"/>
    </row>
    <row r="23" spans="1:23" ht="20.25" customHeight="1">
      <c r="A23" s="443">
        <v>6</v>
      </c>
      <c r="B23" s="445" t="s">
        <v>265</v>
      </c>
      <c r="C23" s="437">
        <v>1186130000</v>
      </c>
      <c r="D23" s="439">
        <v>22</v>
      </c>
      <c r="E23" s="441" t="s">
        <v>42</v>
      </c>
      <c r="F23" s="433">
        <v>3</v>
      </c>
      <c r="G23" s="435" t="s">
        <v>44</v>
      </c>
      <c r="H23" s="136" t="s">
        <v>45</v>
      </c>
      <c r="I23" s="128">
        <v>45294</v>
      </c>
      <c r="J23" s="128">
        <f>I23+7</f>
        <v>45301</v>
      </c>
      <c r="K23" s="128">
        <f>J23+3</f>
        <v>45304</v>
      </c>
      <c r="L23" s="129">
        <f>K23+45</f>
        <v>45349</v>
      </c>
      <c r="M23" s="130">
        <f>L23+15</f>
        <v>45364</v>
      </c>
      <c r="N23" s="128">
        <f>M23+16</f>
        <v>45380</v>
      </c>
      <c r="O23" s="129">
        <f>M23+15</f>
        <v>45379</v>
      </c>
      <c r="P23" s="130">
        <f>O23+7</f>
        <v>45386</v>
      </c>
      <c r="Q23" s="128">
        <f>P23+16</f>
        <v>45402</v>
      </c>
      <c r="R23" s="128">
        <f>P23+7</f>
        <v>45393</v>
      </c>
      <c r="S23" s="128">
        <f>R23+10</f>
        <v>45403</v>
      </c>
      <c r="T23" s="128">
        <f>S23+3</f>
        <v>45406</v>
      </c>
      <c r="U23" s="129">
        <f>T23+5</f>
        <v>45411</v>
      </c>
      <c r="V23" s="130">
        <f>U23+15</f>
        <v>45426</v>
      </c>
      <c r="W23" s="131"/>
    </row>
    <row r="24" spans="1:23" ht="86.25" customHeight="1">
      <c r="A24" s="444"/>
      <c r="B24" s="446"/>
      <c r="C24" s="438"/>
      <c r="D24" s="440"/>
      <c r="E24" s="442"/>
      <c r="F24" s="434"/>
      <c r="G24" s="436"/>
      <c r="H24" s="127" t="s">
        <v>46</v>
      </c>
      <c r="I24" s="137"/>
      <c r="J24" s="137"/>
      <c r="K24" s="137"/>
      <c r="L24" s="138"/>
      <c r="M24" s="139"/>
      <c r="N24" s="128"/>
      <c r="O24" s="138"/>
      <c r="P24" s="139"/>
      <c r="Q24" s="128"/>
      <c r="R24" s="137"/>
      <c r="S24" s="137"/>
      <c r="T24" s="137"/>
      <c r="U24" s="138"/>
      <c r="V24" s="139"/>
      <c r="W24" s="140"/>
    </row>
    <row r="25" spans="1:23" ht="30" customHeight="1">
      <c r="A25" s="443">
        <v>7</v>
      </c>
      <c r="B25" s="445" t="s">
        <v>266</v>
      </c>
      <c r="C25" s="437">
        <v>3542170000</v>
      </c>
      <c r="D25" s="439">
        <v>22</v>
      </c>
      <c r="E25" s="441" t="s">
        <v>42</v>
      </c>
      <c r="F25" s="433">
        <v>3</v>
      </c>
      <c r="G25" s="435" t="s">
        <v>44</v>
      </c>
      <c r="H25" s="136" t="s">
        <v>45</v>
      </c>
      <c r="I25" s="128">
        <v>45294</v>
      </c>
      <c r="J25" s="128">
        <f>I25+7</f>
        <v>45301</v>
      </c>
      <c r="K25" s="128">
        <f>J25+3</f>
        <v>45304</v>
      </c>
      <c r="L25" s="129">
        <f>K25+45</f>
        <v>45349</v>
      </c>
      <c r="M25" s="130">
        <f>L25+15</f>
        <v>45364</v>
      </c>
      <c r="N25" s="128">
        <f>M25+16</f>
        <v>45380</v>
      </c>
      <c r="O25" s="129">
        <f>M25+15</f>
        <v>45379</v>
      </c>
      <c r="P25" s="130">
        <f>O25+7</f>
        <v>45386</v>
      </c>
      <c r="Q25" s="128">
        <f>P25+16</f>
        <v>45402</v>
      </c>
      <c r="R25" s="128">
        <f>P25+7</f>
        <v>45393</v>
      </c>
      <c r="S25" s="128">
        <f>R25+10</f>
        <v>45403</v>
      </c>
      <c r="T25" s="128">
        <f>S25+3</f>
        <v>45406</v>
      </c>
      <c r="U25" s="129">
        <f>T25+5</f>
        <v>45411</v>
      </c>
      <c r="V25" s="130">
        <f>U25+15</f>
        <v>45426</v>
      </c>
      <c r="W25" s="131"/>
    </row>
    <row r="26" spans="1:23" ht="66" customHeight="1">
      <c r="A26" s="444"/>
      <c r="B26" s="446"/>
      <c r="C26" s="438"/>
      <c r="D26" s="440"/>
      <c r="E26" s="442"/>
      <c r="F26" s="434"/>
      <c r="G26" s="436"/>
      <c r="H26" s="127" t="s">
        <v>46</v>
      </c>
      <c r="I26" s="137"/>
      <c r="J26" s="137"/>
      <c r="K26" s="137"/>
      <c r="L26" s="138"/>
      <c r="M26" s="139"/>
      <c r="N26" s="128"/>
      <c r="O26" s="138"/>
      <c r="P26" s="139"/>
      <c r="Q26" s="128"/>
      <c r="R26" s="137"/>
      <c r="S26" s="137"/>
      <c r="T26" s="137"/>
      <c r="U26" s="138"/>
      <c r="V26" s="139"/>
      <c r="W26" s="140"/>
    </row>
    <row r="27" spans="1:23" ht="15">
      <c r="A27" s="443">
        <v>8</v>
      </c>
      <c r="B27" s="445" t="s">
        <v>267</v>
      </c>
      <c r="C27" s="437">
        <v>5710560000</v>
      </c>
      <c r="D27" s="439">
        <v>22</v>
      </c>
      <c r="E27" s="441" t="s">
        <v>42</v>
      </c>
      <c r="F27" s="433">
        <v>3</v>
      </c>
      <c r="G27" s="435" t="s">
        <v>44</v>
      </c>
      <c r="H27" s="136" t="s">
        <v>45</v>
      </c>
      <c r="I27" s="128">
        <v>44929</v>
      </c>
      <c r="J27" s="128">
        <f>I27+7</f>
        <v>44936</v>
      </c>
      <c r="K27" s="128">
        <f>J27+3</f>
        <v>44939</v>
      </c>
      <c r="L27" s="129">
        <f>K27+45</f>
        <v>44984</v>
      </c>
      <c r="M27" s="130">
        <f>L27+15</f>
        <v>44999</v>
      </c>
      <c r="N27" s="128">
        <f>M27+16</f>
        <v>45015</v>
      </c>
      <c r="O27" s="129">
        <f>M27+15</f>
        <v>45014</v>
      </c>
      <c r="P27" s="130">
        <f>O27+7</f>
        <v>45021</v>
      </c>
      <c r="Q27" s="128">
        <f>P27+16</f>
        <v>45037</v>
      </c>
      <c r="R27" s="128">
        <f>P27+7</f>
        <v>45028</v>
      </c>
      <c r="S27" s="128">
        <f>R27+10</f>
        <v>45038</v>
      </c>
      <c r="T27" s="128">
        <f>S27+3</f>
        <v>45041</v>
      </c>
      <c r="U27" s="129">
        <f>T27+5</f>
        <v>45046</v>
      </c>
      <c r="V27" s="130">
        <f>U27+15</f>
        <v>45061</v>
      </c>
      <c r="W27" s="131"/>
    </row>
    <row r="28" spans="1:23" ht="75" customHeight="1">
      <c r="A28" s="444"/>
      <c r="B28" s="446"/>
      <c r="C28" s="438"/>
      <c r="D28" s="440"/>
      <c r="E28" s="442"/>
      <c r="F28" s="434"/>
      <c r="G28" s="436"/>
      <c r="H28" s="127" t="s">
        <v>46</v>
      </c>
      <c r="I28" s="137"/>
      <c r="J28" s="137"/>
      <c r="K28" s="137"/>
      <c r="L28" s="138"/>
      <c r="M28" s="139"/>
      <c r="N28" s="128"/>
      <c r="O28" s="138"/>
      <c r="P28" s="139"/>
      <c r="Q28" s="128"/>
      <c r="R28" s="137"/>
      <c r="S28" s="137"/>
      <c r="T28" s="137"/>
      <c r="U28" s="138"/>
      <c r="V28" s="139"/>
      <c r="W28" s="140"/>
    </row>
    <row r="29" spans="1:23" ht="28.5" customHeight="1">
      <c r="A29" s="443">
        <v>9</v>
      </c>
      <c r="B29" s="445" t="s">
        <v>268</v>
      </c>
      <c r="C29" s="437">
        <v>72738620000</v>
      </c>
      <c r="D29" s="439">
        <v>22</v>
      </c>
      <c r="E29" s="441" t="s">
        <v>42</v>
      </c>
      <c r="F29" s="433">
        <v>3</v>
      </c>
      <c r="G29" s="435" t="s">
        <v>44</v>
      </c>
      <c r="H29" s="136" t="s">
        <v>45</v>
      </c>
      <c r="I29" s="128">
        <v>45294</v>
      </c>
      <c r="J29" s="128">
        <f>I29+7</f>
        <v>45301</v>
      </c>
      <c r="K29" s="128">
        <f>J29+3</f>
        <v>45304</v>
      </c>
      <c r="L29" s="129">
        <f>K29+45</f>
        <v>45349</v>
      </c>
      <c r="M29" s="130">
        <f>L29+15</f>
        <v>45364</v>
      </c>
      <c r="N29" s="128">
        <f>M29+16</f>
        <v>45380</v>
      </c>
      <c r="O29" s="129">
        <f>M29+15</f>
        <v>45379</v>
      </c>
      <c r="P29" s="130">
        <f>O29+7</f>
        <v>45386</v>
      </c>
      <c r="Q29" s="128">
        <f>P29+16</f>
        <v>45402</v>
      </c>
      <c r="R29" s="128">
        <f>P29+7</f>
        <v>45393</v>
      </c>
      <c r="S29" s="128">
        <f>R29+10</f>
        <v>45403</v>
      </c>
      <c r="T29" s="128">
        <f>S29+3</f>
        <v>45406</v>
      </c>
      <c r="U29" s="129">
        <f>T29+5</f>
        <v>45411</v>
      </c>
      <c r="V29" s="130">
        <f>U29+15</f>
        <v>45426</v>
      </c>
      <c r="W29" s="131"/>
    </row>
    <row r="30" spans="1:23" ht="91.5" customHeight="1" thickBot="1">
      <c r="A30" s="444"/>
      <c r="B30" s="446"/>
      <c r="C30" s="438"/>
      <c r="D30" s="440"/>
      <c r="E30" s="442"/>
      <c r="F30" s="434"/>
      <c r="G30" s="436"/>
      <c r="H30" s="127" t="s">
        <v>46</v>
      </c>
      <c r="I30" s="137"/>
      <c r="J30" s="137"/>
      <c r="K30" s="137"/>
      <c r="L30" s="138"/>
      <c r="M30" s="139"/>
      <c r="N30" s="128"/>
      <c r="O30" s="138"/>
      <c r="P30" s="139"/>
      <c r="Q30" s="128"/>
      <c r="R30" s="137"/>
      <c r="S30" s="137"/>
      <c r="T30" s="137"/>
      <c r="U30" s="138"/>
      <c r="V30" s="139"/>
      <c r="W30" s="140"/>
    </row>
    <row r="31" spans="1:23" ht="15.75" thickBot="1">
      <c r="A31" s="514" t="s">
        <v>47</v>
      </c>
      <c r="B31" s="515"/>
      <c r="C31" s="141">
        <f>SUM(C13:C30)</f>
        <v>115777189000</v>
      </c>
      <c r="D31" s="142"/>
      <c r="E31" s="143"/>
      <c r="F31" s="144"/>
      <c r="G31" s="143"/>
      <c r="H31" s="143"/>
      <c r="I31" s="143"/>
      <c r="J31" s="145"/>
      <c r="K31" s="145"/>
      <c r="L31" s="146"/>
      <c r="M31" s="147"/>
      <c r="N31" s="148"/>
      <c r="O31" s="149"/>
      <c r="P31" s="150"/>
      <c r="Q31" s="150"/>
      <c r="R31" s="150"/>
      <c r="S31" s="150"/>
      <c r="T31" s="150"/>
      <c r="U31" s="151"/>
      <c r="V31" s="152"/>
      <c r="W31" s="153"/>
    </row>
    <row r="32" spans="1:23" ht="48" customHeight="1" thickBot="1">
      <c r="A32" s="451" t="s">
        <v>62</v>
      </c>
      <c r="B32" s="452"/>
      <c r="C32" s="154"/>
      <c r="D32" s="154"/>
      <c r="E32" s="456" t="s">
        <v>65</v>
      </c>
      <c r="F32" s="457"/>
      <c r="G32" s="457"/>
      <c r="H32" s="457"/>
      <c r="I32" s="458"/>
      <c r="J32" s="467" t="s">
        <v>66</v>
      </c>
      <c r="K32" s="468"/>
      <c r="L32" s="524" t="s">
        <v>67</v>
      </c>
      <c r="M32" s="525"/>
      <c r="N32" s="526"/>
      <c r="O32" s="116"/>
      <c r="P32" s="116"/>
      <c r="Q32" s="465" t="s">
        <v>75</v>
      </c>
      <c r="R32" s="465"/>
      <c r="S32" s="465"/>
      <c r="T32" s="116"/>
      <c r="U32" s="116"/>
      <c r="V32" s="116"/>
      <c r="W32" s="116"/>
    </row>
    <row r="33" spans="1:23" ht="27" customHeight="1" thickBot="1">
      <c r="A33" s="449" t="s">
        <v>63</v>
      </c>
      <c r="B33" s="450"/>
      <c r="C33" s="158" t="s">
        <v>100</v>
      </c>
      <c r="D33" s="159"/>
      <c r="E33" s="105" t="s">
        <v>91</v>
      </c>
      <c r="F33" s="106"/>
      <c r="G33" s="459" t="s">
        <v>92</v>
      </c>
      <c r="H33" s="460"/>
      <c r="I33" s="461"/>
      <c r="J33" s="469"/>
      <c r="K33" s="470"/>
      <c r="L33" s="453" t="s">
        <v>69</v>
      </c>
      <c r="M33" s="454"/>
      <c r="N33" s="455"/>
      <c r="O33" s="116"/>
      <c r="P33" s="116"/>
      <c r="Q33" s="447" t="s">
        <v>79</v>
      </c>
      <c r="R33" s="447"/>
      <c r="S33" s="447"/>
      <c r="T33" s="116"/>
      <c r="U33" s="116"/>
      <c r="V33" s="116"/>
      <c r="W33" s="116"/>
    </row>
    <row r="34" spans="1:23" ht="42" customHeight="1" thickBot="1">
      <c r="A34" s="448" t="s">
        <v>64</v>
      </c>
      <c r="B34" s="448"/>
      <c r="C34" s="155"/>
      <c r="E34" s="107" t="s">
        <v>93</v>
      </c>
      <c r="F34" s="108"/>
      <c r="G34" s="462" t="s">
        <v>94</v>
      </c>
      <c r="H34" s="463"/>
      <c r="I34" s="464"/>
      <c r="J34" s="156">
        <v>2</v>
      </c>
      <c r="K34" s="157"/>
      <c r="L34" s="453" t="s">
        <v>72</v>
      </c>
      <c r="M34" s="454"/>
      <c r="N34" s="455"/>
      <c r="O34" s="116"/>
      <c r="P34" s="466" t="s">
        <v>82</v>
      </c>
      <c r="Q34" s="466"/>
      <c r="R34" s="466"/>
      <c r="S34" s="466"/>
      <c r="T34" s="116"/>
      <c r="U34" s="116"/>
      <c r="V34" s="116"/>
      <c r="W34" s="116"/>
    </row>
    <row r="35" spans="1:23" ht="18" customHeight="1" thickBot="1">
      <c r="A35" s="116"/>
      <c r="B35" s="104" t="s">
        <v>68</v>
      </c>
      <c r="C35" s="104"/>
      <c r="E35" s="107" t="s">
        <v>95</v>
      </c>
      <c r="F35" s="108"/>
      <c r="G35" s="462" t="s">
        <v>96</v>
      </c>
      <c r="H35" s="463"/>
      <c r="I35" s="464"/>
      <c r="J35" s="156">
        <v>3</v>
      </c>
      <c r="K35" s="157"/>
      <c r="L35" s="453" t="s">
        <v>76</v>
      </c>
      <c r="M35" s="454"/>
      <c r="N35" s="455"/>
      <c r="O35" s="116"/>
      <c r="P35" s="519" t="s">
        <v>17</v>
      </c>
      <c r="Q35" s="520"/>
      <c r="R35" s="520"/>
      <c r="S35" s="521"/>
      <c r="T35" s="116"/>
      <c r="U35" s="116"/>
      <c r="V35" s="116"/>
      <c r="W35" s="116"/>
    </row>
    <row r="36" spans="1:23" ht="24" customHeight="1" thickBot="1">
      <c r="A36" s="116"/>
      <c r="B36" s="447" t="s">
        <v>71</v>
      </c>
      <c r="C36" s="447"/>
      <c r="E36" s="107" t="s">
        <v>80</v>
      </c>
      <c r="F36" s="108"/>
      <c r="G36" s="462" t="s">
        <v>81</v>
      </c>
      <c r="H36" s="463"/>
      <c r="I36" s="464"/>
      <c r="J36" s="522"/>
      <c r="K36" s="523"/>
      <c r="L36" s="516"/>
      <c r="M36" s="517"/>
      <c r="N36" s="518"/>
      <c r="O36" s="116"/>
      <c r="P36" s="109" t="s">
        <v>42</v>
      </c>
      <c r="Q36" s="453" t="s">
        <v>70</v>
      </c>
      <c r="R36" s="454"/>
      <c r="S36" s="455"/>
      <c r="T36" s="116"/>
      <c r="U36" s="116"/>
      <c r="V36" s="116"/>
      <c r="W36" s="116"/>
    </row>
    <row r="37" spans="5:23" ht="15.75" thickBot="1">
      <c r="E37" s="112" t="s">
        <v>83</v>
      </c>
      <c r="F37" s="113"/>
      <c r="G37" s="511" t="s">
        <v>84</v>
      </c>
      <c r="H37" s="512"/>
      <c r="I37" s="513"/>
      <c r="O37" s="116"/>
      <c r="P37" s="110" t="s">
        <v>73</v>
      </c>
      <c r="Q37" s="453" t="s">
        <v>74</v>
      </c>
      <c r="R37" s="454"/>
      <c r="S37" s="455"/>
      <c r="T37" s="116"/>
      <c r="U37" s="116"/>
      <c r="V37" s="116"/>
      <c r="W37" s="116"/>
    </row>
    <row r="38" spans="2:23" ht="28.5" thickBot="1">
      <c r="B38" s="510" t="s">
        <v>85</v>
      </c>
      <c r="C38" s="510"/>
      <c r="D38" s="510"/>
      <c r="I38" s="116"/>
      <c r="J38" s="116"/>
      <c r="K38" s="116"/>
      <c r="L38" s="116"/>
      <c r="M38" s="116"/>
      <c r="N38" s="116"/>
      <c r="O38" s="116"/>
      <c r="P38" s="111" t="s">
        <v>77</v>
      </c>
      <c r="Q38" s="516" t="s">
        <v>78</v>
      </c>
      <c r="R38" s="517"/>
      <c r="S38" s="518"/>
      <c r="T38" s="116"/>
      <c r="U38" s="116"/>
      <c r="V38" s="116"/>
      <c r="W38" s="116"/>
    </row>
    <row r="39" spans="9:23" ht="15">
      <c r="I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</row>
    <row r="40" spans="1:23" ht="15">
      <c r="A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</row>
  </sheetData>
  <sheetProtection/>
  <mergeCells count="111">
    <mergeCell ref="B38:D38"/>
    <mergeCell ref="G37:I37"/>
    <mergeCell ref="A31:B31"/>
    <mergeCell ref="Q38:S38"/>
    <mergeCell ref="P35:S35"/>
    <mergeCell ref="Q36:S36"/>
    <mergeCell ref="J36:K36"/>
    <mergeCell ref="L36:N36"/>
    <mergeCell ref="L35:N35"/>
    <mergeCell ref="L32:N32"/>
    <mergeCell ref="F21:F22"/>
    <mergeCell ref="Q37:S37"/>
    <mergeCell ref="V10:W10"/>
    <mergeCell ref="F11:F12"/>
    <mergeCell ref="G11:G12"/>
    <mergeCell ref="A10:G10"/>
    <mergeCell ref="H10:H12"/>
    <mergeCell ref="C21:C22"/>
    <mergeCell ref="D21:D22"/>
    <mergeCell ref="W11:W12"/>
    <mergeCell ref="V11:V12"/>
    <mergeCell ref="M10:O10"/>
    <mergeCell ref="P10:U10"/>
    <mergeCell ref="G21:G22"/>
    <mergeCell ref="I10:L10"/>
    <mergeCell ref="G17:G18"/>
    <mergeCell ref="G19:G20"/>
    <mergeCell ref="E21:E22"/>
    <mergeCell ref="F15:F16"/>
    <mergeCell ref="L34:N34"/>
    <mergeCell ref="A15:A16"/>
    <mergeCell ref="B15:B16"/>
    <mergeCell ref="C15:C16"/>
    <mergeCell ref="D15:D16"/>
    <mergeCell ref="E15:E16"/>
    <mergeCell ref="A21:A22"/>
    <mergeCell ref="B21:B22"/>
    <mergeCell ref="B1:I1"/>
    <mergeCell ref="A13:A14"/>
    <mergeCell ref="B13:B14"/>
    <mergeCell ref="C13:C14"/>
    <mergeCell ref="G13:G14"/>
    <mergeCell ref="G15:G16"/>
    <mergeCell ref="I11:I12"/>
    <mergeCell ref="A11:A12"/>
    <mergeCell ref="B11:B12"/>
    <mergeCell ref="C11:C12"/>
    <mergeCell ref="C3:I3"/>
    <mergeCell ref="C4:I4"/>
    <mergeCell ref="C5:I5"/>
    <mergeCell ref="C6:I6"/>
    <mergeCell ref="C7:I7"/>
    <mergeCell ref="D13:D14"/>
    <mergeCell ref="E13:E14"/>
    <mergeCell ref="F13:F14"/>
    <mergeCell ref="D11:D12"/>
    <mergeCell ref="E11:E12"/>
    <mergeCell ref="Q32:S32"/>
    <mergeCell ref="Q33:S33"/>
    <mergeCell ref="P34:S34"/>
    <mergeCell ref="J32:K33"/>
    <mergeCell ref="G34:I34"/>
    <mergeCell ref="G35:I35"/>
    <mergeCell ref="B36:C36"/>
    <mergeCell ref="A34:B34"/>
    <mergeCell ref="A33:B33"/>
    <mergeCell ref="A32:B32"/>
    <mergeCell ref="L33:N33"/>
    <mergeCell ref="E32:I32"/>
    <mergeCell ref="G33:I33"/>
    <mergeCell ref="G36:I36"/>
    <mergeCell ref="A17:A18"/>
    <mergeCell ref="B17:B18"/>
    <mergeCell ref="C17:C18"/>
    <mergeCell ref="D17:D18"/>
    <mergeCell ref="E17:E18"/>
    <mergeCell ref="F17:F18"/>
    <mergeCell ref="A19:A20"/>
    <mergeCell ref="B19:B20"/>
    <mergeCell ref="C19:C20"/>
    <mergeCell ref="D19:D20"/>
    <mergeCell ref="E19:E20"/>
    <mergeCell ref="F19:F20"/>
    <mergeCell ref="G23:G24"/>
    <mergeCell ref="A25:A26"/>
    <mergeCell ref="B25:B26"/>
    <mergeCell ref="A29:A30"/>
    <mergeCell ref="B29:B30"/>
    <mergeCell ref="C29:C30"/>
    <mergeCell ref="D29:D30"/>
    <mergeCell ref="E29:E30"/>
    <mergeCell ref="F29:F30"/>
    <mergeCell ref="A23:A24"/>
    <mergeCell ref="B23:B24"/>
    <mergeCell ref="C23:C24"/>
    <mergeCell ref="D23:D24"/>
    <mergeCell ref="E23:E24"/>
    <mergeCell ref="F23:F24"/>
    <mergeCell ref="A27:A28"/>
    <mergeCell ref="B27:B28"/>
    <mergeCell ref="C27:C28"/>
    <mergeCell ref="D27:D28"/>
    <mergeCell ref="E27:E28"/>
    <mergeCell ref="G29:G30"/>
    <mergeCell ref="F27:F28"/>
    <mergeCell ref="G27:G28"/>
    <mergeCell ref="C25:C26"/>
    <mergeCell ref="D25:D26"/>
    <mergeCell ref="E25:E26"/>
    <mergeCell ref="F25:F26"/>
    <mergeCell ref="G25:G26"/>
  </mergeCells>
  <printOptions/>
  <pageMargins left="0.7500000000000001" right="0.7500000000000001" top="1" bottom="1" header="0.5" footer="0.5"/>
  <pageSetup horizontalDpi="360" verticalDpi="36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7"/>
  <sheetViews>
    <sheetView zoomScale="61" zoomScaleNormal="61" zoomScalePageLayoutView="0" workbookViewId="0" topLeftCell="A62">
      <selection activeCell="C46" sqref="C46"/>
    </sheetView>
  </sheetViews>
  <sheetFormatPr defaultColWidth="11.421875" defaultRowHeight="15"/>
  <cols>
    <col min="1" max="1" width="3.421875" style="0" customWidth="1"/>
    <col min="2" max="2" width="18.00390625" style="0" customWidth="1"/>
    <col min="3" max="3" width="16.8515625" style="0" customWidth="1"/>
    <col min="4" max="4" width="5.421875" style="0" customWidth="1"/>
    <col min="5" max="5" width="6.8515625" style="0" customWidth="1"/>
    <col min="6" max="6" width="4.8515625" style="0" customWidth="1"/>
    <col min="7" max="7" width="6.421875" style="0" customWidth="1"/>
    <col min="8" max="8" width="7.00390625" style="0" customWidth="1"/>
    <col min="9" max="9" width="13.8515625" style="0" customWidth="1"/>
    <col min="10" max="10" width="10.8515625" style="0" customWidth="1"/>
    <col min="11" max="11" width="6.7109375" style="0" customWidth="1"/>
    <col min="12" max="12" width="10.00390625" style="0" customWidth="1"/>
    <col min="13" max="13" width="10.28125" style="0" customWidth="1"/>
    <col min="14" max="14" width="9.8515625" style="0" customWidth="1"/>
    <col min="15" max="15" width="11.140625" style="0" customWidth="1"/>
    <col min="16" max="16" width="10.421875" style="0" customWidth="1"/>
    <col min="17" max="17" width="10.8515625" style="0" customWidth="1"/>
    <col min="18" max="18" width="9.8515625" style="0" customWidth="1"/>
    <col min="19" max="19" width="11.7109375" style="0" customWidth="1"/>
    <col min="20" max="21" width="10.140625" style="0" customWidth="1"/>
    <col min="22" max="22" width="10.8515625" style="0" customWidth="1"/>
    <col min="23" max="23" width="11.421875" style="0" customWidth="1"/>
    <col min="24" max="24" width="6.8515625" style="0" customWidth="1"/>
    <col min="25" max="25" width="11.140625" style="0" customWidth="1"/>
    <col min="26" max="26" width="10.8515625" style="0" customWidth="1"/>
    <col min="27" max="27" width="10.140625" style="0" customWidth="1"/>
    <col min="28" max="28" width="11.28125" style="0" customWidth="1"/>
    <col min="29" max="29" width="10.00390625" style="0" customWidth="1"/>
    <col min="30" max="30" width="10.140625" style="0" customWidth="1"/>
  </cols>
  <sheetData>
    <row r="1" spans="1:31" ht="18" customHeight="1">
      <c r="A1" s="56"/>
      <c r="B1" s="56"/>
      <c r="C1" s="57"/>
      <c r="D1" s="619" t="s">
        <v>0</v>
      </c>
      <c r="E1" s="619"/>
      <c r="F1" s="619"/>
      <c r="G1" s="619"/>
      <c r="H1" s="619"/>
      <c r="I1" s="619"/>
      <c r="J1" s="619"/>
      <c r="K1" s="619"/>
      <c r="L1" s="56"/>
      <c r="M1" s="56"/>
      <c r="N1" s="56"/>
      <c r="O1" s="56"/>
      <c r="P1" s="56"/>
      <c r="Q1" s="56"/>
      <c r="R1" s="56"/>
      <c r="S1" s="57"/>
      <c r="T1" s="57"/>
      <c r="U1" s="57"/>
      <c r="V1" s="57"/>
      <c r="W1" s="57"/>
      <c r="X1" s="57"/>
      <c r="Y1" s="57"/>
      <c r="Z1" s="56"/>
      <c r="AA1" s="56"/>
      <c r="AB1" s="56"/>
      <c r="AC1" s="56"/>
      <c r="AD1" s="56"/>
      <c r="AE1" s="28"/>
    </row>
    <row r="2" spans="1:31" s="5" customFormat="1" ht="24">
      <c r="A2" s="56"/>
      <c r="B2" s="56"/>
      <c r="C2" s="620" t="s">
        <v>104</v>
      </c>
      <c r="D2" s="620"/>
      <c r="E2" s="620"/>
      <c r="F2" s="620"/>
      <c r="G2" s="620"/>
      <c r="H2" s="620"/>
      <c r="I2" s="620"/>
      <c r="J2" s="620"/>
      <c r="K2" s="620"/>
      <c r="L2" s="620"/>
      <c r="M2" s="56"/>
      <c r="N2" s="56"/>
      <c r="O2" s="56"/>
      <c r="P2" s="56"/>
      <c r="Q2" s="56"/>
      <c r="R2" s="56"/>
      <c r="S2" s="58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28"/>
    </row>
    <row r="3" spans="1:31" ht="17.25" customHeight="1">
      <c r="A3" s="59"/>
      <c r="B3" s="603" t="s">
        <v>1</v>
      </c>
      <c r="C3" s="603"/>
      <c r="D3" s="603"/>
      <c r="E3" s="603"/>
      <c r="F3" s="604"/>
      <c r="G3" s="598" t="s">
        <v>97</v>
      </c>
      <c r="H3" s="599"/>
      <c r="I3" s="599"/>
      <c r="J3" s="599"/>
      <c r="K3" s="600"/>
      <c r="L3" s="59"/>
      <c r="M3" s="59"/>
      <c r="N3" s="59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56"/>
      <c r="AD3" s="56"/>
      <c r="AE3" s="28"/>
    </row>
    <row r="4" spans="1:31" ht="18" customHeight="1">
      <c r="A4" s="59"/>
      <c r="B4" s="603" t="s">
        <v>2</v>
      </c>
      <c r="C4" s="603"/>
      <c r="D4" s="603"/>
      <c r="E4" s="603"/>
      <c r="F4" s="604"/>
      <c r="G4" s="598">
        <v>2024</v>
      </c>
      <c r="H4" s="599"/>
      <c r="I4" s="599"/>
      <c r="J4" s="599"/>
      <c r="K4" s="600"/>
      <c r="L4" s="59"/>
      <c r="M4" s="59"/>
      <c r="N4" s="59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56"/>
      <c r="AD4" s="56"/>
      <c r="AE4" s="28"/>
    </row>
    <row r="5" spans="1:31" ht="17.25" customHeight="1">
      <c r="A5" s="59"/>
      <c r="B5" s="603" t="s">
        <v>3</v>
      </c>
      <c r="C5" s="603"/>
      <c r="D5" s="603"/>
      <c r="E5" s="603"/>
      <c r="F5" s="604"/>
      <c r="G5" s="598" t="s">
        <v>97</v>
      </c>
      <c r="H5" s="599"/>
      <c r="I5" s="599"/>
      <c r="J5" s="599"/>
      <c r="K5" s="600"/>
      <c r="L5" s="59"/>
      <c r="M5" s="59"/>
      <c r="N5" s="59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56"/>
      <c r="AD5" s="56"/>
      <c r="AE5" s="28"/>
    </row>
    <row r="6" spans="1:31" ht="27" customHeight="1">
      <c r="A6" s="59"/>
      <c r="B6" s="603" t="s">
        <v>4</v>
      </c>
      <c r="C6" s="603"/>
      <c r="D6" s="603"/>
      <c r="E6" s="603"/>
      <c r="F6" s="604"/>
      <c r="G6" s="607" t="s">
        <v>151</v>
      </c>
      <c r="H6" s="608"/>
      <c r="I6" s="608"/>
      <c r="J6" s="608"/>
      <c r="K6" s="609"/>
      <c r="L6" s="59"/>
      <c r="M6" s="59"/>
      <c r="N6" s="59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56"/>
      <c r="AD6" s="56"/>
      <c r="AE6" s="28"/>
    </row>
    <row r="7" spans="1:31" ht="21.75" customHeight="1" thickBot="1">
      <c r="A7" s="59"/>
      <c r="B7" s="603" t="s">
        <v>5</v>
      </c>
      <c r="C7" s="603"/>
      <c r="D7" s="603"/>
      <c r="E7" s="603"/>
      <c r="F7" s="604"/>
      <c r="G7" s="610" t="s">
        <v>153</v>
      </c>
      <c r="H7" s="611"/>
      <c r="I7" s="611"/>
      <c r="J7" s="611"/>
      <c r="K7" s="612"/>
      <c r="L7" s="59"/>
      <c r="M7" s="59"/>
      <c r="N7" s="59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56"/>
      <c r="AD7" s="56"/>
      <c r="AE7" s="28"/>
    </row>
    <row r="8" spans="1:31" s="23" customFormat="1" ht="39" customHeight="1" thickBot="1">
      <c r="A8" s="589" t="s">
        <v>105</v>
      </c>
      <c r="B8" s="591"/>
      <c r="C8" s="592"/>
      <c r="D8" s="592"/>
      <c r="E8" s="592"/>
      <c r="F8" s="591"/>
      <c r="G8" s="591"/>
      <c r="H8" s="590"/>
      <c r="I8" s="586" t="s">
        <v>8</v>
      </c>
      <c r="J8" s="617" t="s">
        <v>106</v>
      </c>
      <c r="K8" s="617"/>
      <c r="L8" s="617"/>
      <c r="M8" s="617"/>
      <c r="N8" s="618"/>
      <c r="O8" s="589" t="s">
        <v>107</v>
      </c>
      <c r="P8" s="596"/>
      <c r="Q8" s="596"/>
      <c r="R8" s="596"/>
      <c r="S8" s="596"/>
      <c r="T8" s="596"/>
      <c r="U8" s="597"/>
      <c r="V8" s="589" t="s">
        <v>11</v>
      </c>
      <c r="W8" s="591"/>
      <c r="X8" s="591"/>
      <c r="Y8" s="591"/>
      <c r="Z8" s="591"/>
      <c r="AA8" s="591"/>
      <c r="AB8" s="590"/>
      <c r="AC8" s="589" t="s">
        <v>12</v>
      </c>
      <c r="AD8" s="590"/>
      <c r="AE8" s="29"/>
    </row>
    <row r="9" spans="1:31" s="24" customFormat="1" ht="90" customHeight="1">
      <c r="A9" s="605" t="s">
        <v>13</v>
      </c>
      <c r="B9" s="593" t="s">
        <v>14</v>
      </c>
      <c r="C9" s="593" t="s">
        <v>108</v>
      </c>
      <c r="D9" s="593" t="s">
        <v>16</v>
      </c>
      <c r="E9" s="593" t="s">
        <v>17</v>
      </c>
      <c r="F9" s="593" t="s">
        <v>109</v>
      </c>
      <c r="G9" s="61" t="s">
        <v>141</v>
      </c>
      <c r="H9" s="613" t="s">
        <v>142</v>
      </c>
      <c r="I9" s="587"/>
      <c r="J9" s="583" t="s">
        <v>110</v>
      </c>
      <c r="K9" s="63" t="s">
        <v>111</v>
      </c>
      <c r="L9" s="63" t="s">
        <v>112</v>
      </c>
      <c r="M9" s="63" t="s">
        <v>113</v>
      </c>
      <c r="N9" s="64" t="s">
        <v>114</v>
      </c>
      <c r="O9" s="62" t="s">
        <v>115</v>
      </c>
      <c r="P9" s="63" t="s">
        <v>116</v>
      </c>
      <c r="Q9" s="63" t="s">
        <v>117</v>
      </c>
      <c r="R9" s="63" t="s">
        <v>118</v>
      </c>
      <c r="S9" s="63" t="s">
        <v>119</v>
      </c>
      <c r="T9" s="63" t="s">
        <v>120</v>
      </c>
      <c r="U9" s="64" t="s">
        <v>152</v>
      </c>
      <c r="V9" s="65" t="s">
        <v>121</v>
      </c>
      <c r="W9" s="66" t="s">
        <v>122</v>
      </c>
      <c r="X9" s="66" t="s">
        <v>29</v>
      </c>
      <c r="Y9" s="63" t="s">
        <v>30</v>
      </c>
      <c r="Z9" s="64" t="s">
        <v>31</v>
      </c>
      <c r="AA9" s="67" t="s">
        <v>32</v>
      </c>
      <c r="AB9" s="64" t="s">
        <v>33</v>
      </c>
      <c r="AC9" s="601" t="s">
        <v>123</v>
      </c>
      <c r="AD9" s="581" t="s">
        <v>124</v>
      </c>
      <c r="AE9" s="29"/>
    </row>
    <row r="10" spans="1:31" s="24" customFormat="1" ht="19.5" customHeight="1" thickBot="1">
      <c r="A10" s="606"/>
      <c r="B10" s="594"/>
      <c r="C10" s="595"/>
      <c r="D10" s="595"/>
      <c r="E10" s="595"/>
      <c r="F10" s="595"/>
      <c r="G10" s="68"/>
      <c r="H10" s="614"/>
      <c r="I10" s="588"/>
      <c r="J10" s="584"/>
      <c r="K10" s="69" t="s">
        <v>127</v>
      </c>
      <c r="L10" s="70">
        <v>15</v>
      </c>
      <c r="M10" s="69" t="s">
        <v>38</v>
      </c>
      <c r="N10" s="71" t="s">
        <v>127</v>
      </c>
      <c r="O10" s="72" t="s">
        <v>125</v>
      </c>
      <c r="P10" s="73" t="s">
        <v>37</v>
      </c>
      <c r="Q10" s="74" t="s">
        <v>38</v>
      </c>
      <c r="R10" s="73" t="s">
        <v>136</v>
      </c>
      <c r="S10" s="73" t="s">
        <v>38</v>
      </c>
      <c r="T10" s="74" t="s">
        <v>136</v>
      </c>
      <c r="U10" s="75" t="s">
        <v>38</v>
      </c>
      <c r="V10" s="76" t="s">
        <v>133</v>
      </c>
      <c r="W10" s="77" t="s">
        <v>127</v>
      </c>
      <c r="X10" s="78"/>
      <c r="Y10" s="79" t="s">
        <v>126</v>
      </c>
      <c r="Z10" s="80" t="s">
        <v>40</v>
      </c>
      <c r="AA10" s="79" t="s">
        <v>36</v>
      </c>
      <c r="AB10" s="81" t="s">
        <v>41</v>
      </c>
      <c r="AC10" s="602"/>
      <c r="AD10" s="582"/>
      <c r="AE10" s="29"/>
    </row>
    <row r="11" spans="1:31" s="25" customFormat="1" ht="24.75" customHeight="1">
      <c r="A11" s="538">
        <v>1</v>
      </c>
      <c r="B11" s="615" t="s">
        <v>182</v>
      </c>
      <c r="C11" s="292">
        <v>1000000000</v>
      </c>
      <c r="D11" s="542">
        <v>22</v>
      </c>
      <c r="E11" s="544" t="s">
        <v>42</v>
      </c>
      <c r="F11" s="546">
        <v>1</v>
      </c>
      <c r="G11" s="547" t="s">
        <v>143</v>
      </c>
      <c r="H11" s="527" t="s">
        <v>134</v>
      </c>
      <c r="I11" s="83" t="s">
        <v>45</v>
      </c>
      <c r="J11" s="84">
        <v>45294</v>
      </c>
      <c r="K11" s="84">
        <f>J11+19</f>
        <v>45313</v>
      </c>
      <c r="L11" s="84">
        <f>J11+45</f>
        <v>45339</v>
      </c>
      <c r="M11" s="84">
        <f>L11+15</f>
        <v>45354</v>
      </c>
      <c r="N11" s="84">
        <f>M11+16</f>
        <v>45370</v>
      </c>
      <c r="O11" s="84">
        <f>M11+10</f>
        <v>45364</v>
      </c>
      <c r="P11" s="84">
        <f>O11+45</f>
        <v>45409</v>
      </c>
      <c r="Q11" s="84">
        <f>P11+15</f>
        <v>45424</v>
      </c>
      <c r="R11" s="84">
        <f>Q11+16</f>
        <v>45440</v>
      </c>
      <c r="S11" s="84">
        <f>Q11+22</f>
        <v>45446</v>
      </c>
      <c r="T11" s="84">
        <f>S11+16</f>
        <v>45462</v>
      </c>
      <c r="U11" s="84">
        <f>S11+22</f>
        <v>45468</v>
      </c>
      <c r="V11" s="84">
        <f>U11+7</f>
        <v>45475</v>
      </c>
      <c r="W11" s="84">
        <f>V11+16</f>
        <v>45491</v>
      </c>
      <c r="X11" s="537"/>
      <c r="Y11" s="84">
        <f>V11+7</f>
        <v>45482</v>
      </c>
      <c r="Z11" s="84">
        <f>Y11+10</f>
        <v>45492</v>
      </c>
      <c r="AA11" s="84">
        <f>Z11+3</f>
        <v>45495</v>
      </c>
      <c r="AB11" s="84">
        <f>AA11+5</f>
        <v>45500</v>
      </c>
      <c r="AC11" s="84">
        <f>AB11+10</f>
        <v>45510</v>
      </c>
      <c r="AD11" s="84">
        <f>AC11+90</f>
        <v>45600</v>
      </c>
      <c r="AE11" s="29"/>
    </row>
    <row r="12" spans="1:31" s="25" customFormat="1" ht="30" customHeight="1">
      <c r="A12" s="539"/>
      <c r="B12" s="616"/>
      <c r="C12" s="293"/>
      <c r="D12" s="543"/>
      <c r="E12" s="545"/>
      <c r="F12" s="527"/>
      <c r="G12" s="548"/>
      <c r="H12" s="585"/>
      <c r="I12" s="182" t="s">
        <v>46</v>
      </c>
      <c r="J12" s="181"/>
      <c r="K12" s="84"/>
      <c r="L12" s="87"/>
      <c r="M12" s="88"/>
      <c r="N12" s="84"/>
      <c r="O12" s="87"/>
      <c r="P12" s="88"/>
      <c r="Q12" s="86"/>
      <c r="R12" s="84"/>
      <c r="S12" s="89"/>
      <c r="T12" s="84"/>
      <c r="U12" s="87"/>
      <c r="V12" s="87"/>
      <c r="W12" s="84"/>
      <c r="X12" s="537"/>
      <c r="Y12" s="89"/>
      <c r="Z12" s="87"/>
      <c r="AA12" s="87"/>
      <c r="AB12" s="87"/>
      <c r="AC12" s="87"/>
      <c r="AD12" s="87"/>
      <c r="AE12" s="29"/>
    </row>
    <row r="13" spans="1:31" s="25" customFormat="1" ht="24" customHeight="1">
      <c r="A13" s="538">
        <v>2</v>
      </c>
      <c r="B13" s="540" t="s">
        <v>183</v>
      </c>
      <c r="C13" s="292">
        <v>1000000000</v>
      </c>
      <c r="D13" s="542">
        <v>22</v>
      </c>
      <c r="E13" s="544" t="s">
        <v>42</v>
      </c>
      <c r="F13" s="546">
        <v>2</v>
      </c>
      <c r="G13" s="547" t="s">
        <v>143</v>
      </c>
      <c r="H13" s="527" t="s">
        <v>134</v>
      </c>
      <c r="I13" s="83" t="s">
        <v>45</v>
      </c>
      <c r="J13" s="84">
        <v>45294</v>
      </c>
      <c r="K13" s="84">
        <f>J13+19</f>
        <v>45313</v>
      </c>
      <c r="L13" s="84">
        <f>J13+45</f>
        <v>45339</v>
      </c>
      <c r="M13" s="84">
        <f>L13+15</f>
        <v>45354</v>
      </c>
      <c r="N13" s="84">
        <f>M13+16</f>
        <v>45370</v>
      </c>
      <c r="O13" s="84">
        <f>M13+10</f>
        <v>45364</v>
      </c>
      <c r="P13" s="84">
        <f>O13+45</f>
        <v>45409</v>
      </c>
      <c r="Q13" s="84">
        <f>P13+15</f>
        <v>45424</v>
      </c>
      <c r="R13" s="84">
        <f>Q13+16</f>
        <v>45440</v>
      </c>
      <c r="S13" s="84">
        <f>Q13+22</f>
        <v>45446</v>
      </c>
      <c r="T13" s="84">
        <f>S13+16</f>
        <v>45462</v>
      </c>
      <c r="U13" s="84">
        <f>S13+22</f>
        <v>45468</v>
      </c>
      <c r="V13" s="84">
        <f>U13+7</f>
        <v>45475</v>
      </c>
      <c r="W13" s="84">
        <f>V13+16</f>
        <v>45491</v>
      </c>
      <c r="X13" s="537"/>
      <c r="Y13" s="84">
        <f>V13+7</f>
        <v>45482</v>
      </c>
      <c r="Z13" s="84">
        <f>Y13+10</f>
        <v>45492</v>
      </c>
      <c r="AA13" s="84">
        <f>Z13+3</f>
        <v>45495</v>
      </c>
      <c r="AB13" s="84">
        <f>AA13+5</f>
        <v>45500</v>
      </c>
      <c r="AC13" s="84">
        <f>AB13+10</f>
        <v>45510</v>
      </c>
      <c r="AD13" s="84">
        <f>AC13+90</f>
        <v>45600</v>
      </c>
      <c r="AE13" s="29"/>
    </row>
    <row r="14" spans="1:31" s="25" customFormat="1" ht="27" customHeight="1">
      <c r="A14" s="539"/>
      <c r="B14" s="541"/>
      <c r="C14" s="293"/>
      <c r="D14" s="543"/>
      <c r="E14" s="545"/>
      <c r="F14" s="527"/>
      <c r="G14" s="548"/>
      <c r="H14" s="527"/>
      <c r="I14" s="85" t="s">
        <v>46</v>
      </c>
      <c r="J14" s="86"/>
      <c r="K14" s="84"/>
      <c r="L14" s="87"/>
      <c r="M14" s="88"/>
      <c r="N14" s="84"/>
      <c r="O14" s="87"/>
      <c r="P14" s="88"/>
      <c r="Q14" s="86"/>
      <c r="R14" s="84"/>
      <c r="S14" s="89"/>
      <c r="T14" s="84"/>
      <c r="U14" s="87"/>
      <c r="V14" s="87"/>
      <c r="W14" s="84"/>
      <c r="X14" s="537"/>
      <c r="Y14" s="87"/>
      <c r="Z14" s="87"/>
      <c r="AA14" s="87"/>
      <c r="AB14" s="87"/>
      <c r="AC14" s="87"/>
      <c r="AD14" s="87"/>
      <c r="AE14" s="29"/>
    </row>
    <row r="15" spans="1:31" s="25" customFormat="1" ht="18.75" customHeight="1">
      <c r="A15" s="538">
        <v>3</v>
      </c>
      <c r="B15" s="540" t="s">
        <v>184</v>
      </c>
      <c r="C15" s="292">
        <v>300000000</v>
      </c>
      <c r="D15" s="542">
        <v>22</v>
      </c>
      <c r="E15" s="544" t="s">
        <v>42</v>
      </c>
      <c r="F15" s="546">
        <v>3</v>
      </c>
      <c r="G15" s="547" t="s">
        <v>143</v>
      </c>
      <c r="H15" s="527" t="s">
        <v>134</v>
      </c>
      <c r="I15" s="83" t="s">
        <v>45</v>
      </c>
      <c r="J15" s="84">
        <v>45294</v>
      </c>
      <c r="K15" s="84">
        <f>J15+19</f>
        <v>45313</v>
      </c>
      <c r="L15" s="84">
        <f>J15+45</f>
        <v>45339</v>
      </c>
      <c r="M15" s="84">
        <f>L15+15</f>
        <v>45354</v>
      </c>
      <c r="N15" s="84">
        <f>M15+16</f>
        <v>45370</v>
      </c>
      <c r="O15" s="84">
        <f>M15+10</f>
        <v>45364</v>
      </c>
      <c r="P15" s="84">
        <f>O15+45</f>
        <v>45409</v>
      </c>
      <c r="Q15" s="84">
        <f>P15+15</f>
        <v>45424</v>
      </c>
      <c r="R15" s="84">
        <f>Q15+16</f>
        <v>45440</v>
      </c>
      <c r="S15" s="84">
        <f>Q15+22</f>
        <v>45446</v>
      </c>
      <c r="T15" s="84">
        <f>S15+16</f>
        <v>45462</v>
      </c>
      <c r="U15" s="84">
        <f>S15+22</f>
        <v>45468</v>
      </c>
      <c r="V15" s="84">
        <f>U15+7</f>
        <v>45475</v>
      </c>
      <c r="W15" s="84">
        <f>V15+16</f>
        <v>45491</v>
      </c>
      <c r="X15" s="537"/>
      <c r="Y15" s="84">
        <f>V15+7</f>
        <v>45482</v>
      </c>
      <c r="Z15" s="84">
        <f>Y15+10</f>
        <v>45492</v>
      </c>
      <c r="AA15" s="84">
        <f>Z15+3</f>
        <v>45495</v>
      </c>
      <c r="AB15" s="84">
        <f>AA15+5</f>
        <v>45500</v>
      </c>
      <c r="AC15" s="84">
        <f>AB15+10</f>
        <v>45510</v>
      </c>
      <c r="AD15" s="84">
        <f>AC15+90</f>
        <v>45600</v>
      </c>
      <c r="AE15" s="29"/>
    </row>
    <row r="16" spans="1:31" s="25" customFormat="1" ht="66" customHeight="1">
      <c r="A16" s="539"/>
      <c r="B16" s="541"/>
      <c r="C16" s="293"/>
      <c r="D16" s="543"/>
      <c r="E16" s="545"/>
      <c r="F16" s="527"/>
      <c r="G16" s="548"/>
      <c r="H16" s="527"/>
      <c r="I16" s="85" t="s">
        <v>46</v>
      </c>
      <c r="J16" s="86"/>
      <c r="K16" s="87"/>
      <c r="L16" s="87"/>
      <c r="M16" s="88"/>
      <c r="N16" s="86"/>
      <c r="O16" s="87"/>
      <c r="P16" s="88"/>
      <c r="Q16" s="86"/>
      <c r="R16" s="87"/>
      <c r="S16" s="89"/>
      <c r="T16" s="87"/>
      <c r="U16" s="87"/>
      <c r="V16" s="87"/>
      <c r="W16" s="88"/>
      <c r="X16" s="537"/>
      <c r="Y16" s="87"/>
      <c r="Z16" s="87"/>
      <c r="AA16" s="87"/>
      <c r="AB16" s="87"/>
      <c r="AC16" s="87"/>
      <c r="AD16" s="87"/>
      <c r="AE16" s="29"/>
    </row>
    <row r="17" spans="1:31" s="25" customFormat="1" ht="18.75" customHeight="1">
      <c r="A17" s="538">
        <v>4</v>
      </c>
      <c r="B17" s="540" t="s">
        <v>185</v>
      </c>
      <c r="C17" s="292">
        <v>1437301000</v>
      </c>
      <c r="D17" s="542">
        <v>22</v>
      </c>
      <c r="E17" s="544" t="s">
        <v>42</v>
      </c>
      <c r="F17" s="546">
        <v>4</v>
      </c>
      <c r="G17" s="547" t="s">
        <v>143</v>
      </c>
      <c r="H17" s="527" t="s">
        <v>134</v>
      </c>
      <c r="I17" s="83" t="s">
        <v>45</v>
      </c>
      <c r="J17" s="84">
        <v>45294</v>
      </c>
      <c r="K17" s="84">
        <f>J17+19</f>
        <v>45313</v>
      </c>
      <c r="L17" s="84">
        <f>J17+45</f>
        <v>45339</v>
      </c>
      <c r="M17" s="84">
        <f>L17+15</f>
        <v>45354</v>
      </c>
      <c r="N17" s="84">
        <f>M17+16</f>
        <v>45370</v>
      </c>
      <c r="O17" s="84">
        <f>M17+10</f>
        <v>45364</v>
      </c>
      <c r="P17" s="84">
        <f>O17+45</f>
        <v>45409</v>
      </c>
      <c r="Q17" s="84">
        <f>P17+15</f>
        <v>45424</v>
      </c>
      <c r="R17" s="84">
        <f>Q17+16</f>
        <v>45440</v>
      </c>
      <c r="S17" s="84">
        <f>Q17+22</f>
        <v>45446</v>
      </c>
      <c r="T17" s="84">
        <f>S17+16</f>
        <v>45462</v>
      </c>
      <c r="U17" s="84">
        <f>S17+22</f>
        <v>45468</v>
      </c>
      <c r="V17" s="84">
        <f>U17+7</f>
        <v>45475</v>
      </c>
      <c r="W17" s="84">
        <f>V17+16</f>
        <v>45491</v>
      </c>
      <c r="X17" s="537"/>
      <c r="Y17" s="84">
        <f>V17+7</f>
        <v>45482</v>
      </c>
      <c r="Z17" s="84">
        <f>Y17+10</f>
        <v>45492</v>
      </c>
      <c r="AA17" s="84">
        <f>Z17+3</f>
        <v>45495</v>
      </c>
      <c r="AB17" s="84">
        <f>AA17+5</f>
        <v>45500</v>
      </c>
      <c r="AC17" s="84">
        <f>AB17+10</f>
        <v>45510</v>
      </c>
      <c r="AD17" s="84">
        <f>AC17+90</f>
        <v>45600</v>
      </c>
      <c r="AE17" s="29"/>
    </row>
    <row r="18" spans="1:31" s="25" customFormat="1" ht="37.5" customHeight="1">
      <c r="A18" s="539"/>
      <c r="B18" s="541"/>
      <c r="C18" s="293"/>
      <c r="D18" s="543"/>
      <c r="E18" s="545"/>
      <c r="F18" s="527"/>
      <c r="G18" s="548"/>
      <c r="H18" s="527"/>
      <c r="I18" s="85" t="s">
        <v>46</v>
      </c>
      <c r="J18" s="86"/>
      <c r="K18" s="84"/>
      <c r="L18" s="87"/>
      <c r="M18" s="88"/>
      <c r="N18" s="84"/>
      <c r="O18" s="87"/>
      <c r="P18" s="88"/>
      <c r="Q18" s="86"/>
      <c r="R18" s="84"/>
      <c r="S18" s="89"/>
      <c r="T18" s="84"/>
      <c r="U18" s="87"/>
      <c r="V18" s="87"/>
      <c r="W18" s="84"/>
      <c r="X18" s="537"/>
      <c r="Y18" s="89"/>
      <c r="Z18" s="87"/>
      <c r="AA18" s="87"/>
      <c r="AB18" s="87"/>
      <c r="AC18" s="87"/>
      <c r="AD18" s="87"/>
      <c r="AE18" s="29"/>
    </row>
    <row r="19" spans="1:31" s="24" customFormat="1" ht="28.5" customHeight="1">
      <c r="A19" s="538">
        <v>5</v>
      </c>
      <c r="B19" s="540" t="s">
        <v>186</v>
      </c>
      <c r="C19" s="292">
        <v>2940920000</v>
      </c>
      <c r="D19" s="542">
        <v>22</v>
      </c>
      <c r="E19" s="544" t="s">
        <v>42</v>
      </c>
      <c r="F19" s="546">
        <v>6</v>
      </c>
      <c r="G19" s="547" t="s">
        <v>143</v>
      </c>
      <c r="H19" s="527" t="s">
        <v>134</v>
      </c>
      <c r="I19" s="83" t="s">
        <v>45</v>
      </c>
      <c r="J19" s="84">
        <v>45294</v>
      </c>
      <c r="K19" s="84">
        <f>J19+19</f>
        <v>45313</v>
      </c>
      <c r="L19" s="84">
        <f>J19+45</f>
        <v>45339</v>
      </c>
      <c r="M19" s="84">
        <f>L19+15</f>
        <v>45354</v>
      </c>
      <c r="N19" s="84">
        <f>M19+16</f>
        <v>45370</v>
      </c>
      <c r="O19" s="84">
        <f>M19+10</f>
        <v>45364</v>
      </c>
      <c r="P19" s="84">
        <f>O19+45</f>
        <v>45409</v>
      </c>
      <c r="Q19" s="84">
        <f>P19+15</f>
        <v>45424</v>
      </c>
      <c r="R19" s="84">
        <f>Q19+16</f>
        <v>45440</v>
      </c>
      <c r="S19" s="84">
        <f>Q19+22</f>
        <v>45446</v>
      </c>
      <c r="T19" s="84">
        <f>S19+16</f>
        <v>45462</v>
      </c>
      <c r="U19" s="84">
        <f>S19+22</f>
        <v>45468</v>
      </c>
      <c r="V19" s="84">
        <f>U19+7</f>
        <v>45475</v>
      </c>
      <c r="W19" s="84">
        <f>V19+16</f>
        <v>45491</v>
      </c>
      <c r="X19" s="537"/>
      <c r="Y19" s="84">
        <f>V19+7</f>
        <v>45482</v>
      </c>
      <c r="Z19" s="84">
        <f>Y19+10</f>
        <v>45492</v>
      </c>
      <c r="AA19" s="84">
        <f>Z19+3</f>
        <v>45495</v>
      </c>
      <c r="AB19" s="84">
        <f>AA19+5</f>
        <v>45500</v>
      </c>
      <c r="AC19" s="84">
        <f>AB19+10</f>
        <v>45510</v>
      </c>
      <c r="AD19" s="84">
        <f>AC19+90</f>
        <v>45600</v>
      </c>
      <c r="AE19" s="30"/>
    </row>
    <row r="20" spans="1:31" s="26" customFormat="1" ht="31.5" customHeight="1">
      <c r="A20" s="539"/>
      <c r="B20" s="541"/>
      <c r="C20" s="293"/>
      <c r="D20" s="543"/>
      <c r="E20" s="545"/>
      <c r="F20" s="527"/>
      <c r="G20" s="548"/>
      <c r="H20" s="527"/>
      <c r="I20" s="85" t="s">
        <v>46</v>
      </c>
      <c r="J20" s="86"/>
      <c r="K20" s="84"/>
      <c r="L20" s="87"/>
      <c r="M20" s="88"/>
      <c r="N20" s="84"/>
      <c r="O20" s="87"/>
      <c r="P20" s="88"/>
      <c r="Q20" s="86"/>
      <c r="R20" s="84"/>
      <c r="S20" s="89"/>
      <c r="T20" s="84"/>
      <c r="U20" s="87"/>
      <c r="V20" s="87"/>
      <c r="W20" s="84"/>
      <c r="X20" s="537"/>
      <c r="Y20" s="87"/>
      <c r="Z20" s="87"/>
      <c r="AA20" s="87"/>
      <c r="AB20" s="87"/>
      <c r="AC20" s="87"/>
      <c r="AD20" s="87"/>
      <c r="AE20" s="31"/>
    </row>
    <row r="21" spans="1:31" ht="27" customHeight="1">
      <c r="A21" s="538">
        <v>6</v>
      </c>
      <c r="B21" s="540" t="s">
        <v>187</v>
      </c>
      <c r="C21" s="292">
        <v>580720000</v>
      </c>
      <c r="D21" s="542">
        <v>22</v>
      </c>
      <c r="E21" s="544" t="s">
        <v>42</v>
      </c>
      <c r="F21" s="546">
        <v>6</v>
      </c>
      <c r="G21" s="547" t="s">
        <v>143</v>
      </c>
      <c r="H21" s="527" t="s">
        <v>134</v>
      </c>
      <c r="I21" s="83" t="s">
        <v>45</v>
      </c>
      <c r="J21" s="84">
        <v>45294</v>
      </c>
      <c r="K21" s="84">
        <f>J21+19</f>
        <v>45313</v>
      </c>
      <c r="L21" s="84">
        <f>J21+45</f>
        <v>45339</v>
      </c>
      <c r="M21" s="84">
        <f>L21+15</f>
        <v>45354</v>
      </c>
      <c r="N21" s="84">
        <f>M21+16</f>
        <v>45370</v>
      </c>
      <c r="O21" s="84">
        <f>M21+10</f>
        <v>45364</v>
      </c>
      <c r="P21" s="84">
        <f>O21+45</f>
        <v>45409</v>
      </c>
      <c r="Q21" s="84">
        <f>P21+15</f>
        <v>45424</v>
      </c>
      <c r="R21" s="84">
        <f>Q21+16</f>
        <v>45440</v>
      </c>
      <c r="S21" s="84">
        <f>Q21+22</f>
        <v>45446</v>
      </c>
      <c r="T21" s="84">
        <f>S21+16</f>
        <v>45462</v>
      </c>
      <c r="U21" s="84">
        <f>S21+22</f>
        <v>45468</v>
      </c>
      <c r="V21" s="84">
        <f>U21+7</f>
        <v>45475</v>
      </c>
      <c r="W21" s="84">
        <f>V21+16</f>
        <v>45491</v>
      </c>
      <c r="X21" s="537"/>
      <c r="Y21" s="84">
        <f>V21+7</f>
        <v>45482</v>
      </c>
      <c r="Z21" s="84">
        <f>Y21+10</f>
        <v>45492</v>
      </c>
      <c r="AA21" s="84">
        <f>Z21+3</f>
        <v>45495</v>
      </c>
      <c r="AB21" s="84">
        <f>AA21+5</f>
        <v>45500</v>
      </c>
      <c r="AC21" s="84">
        <f>AB21+10</f>
        <v>45510</v>
      </c>
      <c r="AD21" s="84">
        <f>AC21+90</f>
        <v>45600</v>
      </c>
      <c r="AE21" s="28"/>
    </row>
    <row r="22" spans="1:31" ht="42.75" customHeight="1">
      <c r="A22" s="539"/>
      <c r="B22" s="541"/>
      <c r="C22" s="293"/>
      <c r="D22" s="543"/>
      <c r="E22" s="545"/>
      <c r="F22" s="527"/>
      <c r="G22" s="548"/>
      <c r="H22" s="527"/>
      <c r="I22" s="85" t="s">
        <v>46</v>
      </c>
      <c r="J22" s="86"/>
      <c r="K22" s="84"/>
      <c r="L22" s="87"/>
      <c r="M22" s="88"/>
      <c r="N22" s="84"/>
      <c r="O22" s="87"/>
      <c r="P22" s="88"/>
      <c r="Q22" s="86"/>
      <c r="R22" s="84"/>
      <c r="S22" s="89"/>
      <c r="T22" s="84"/>
      <c r="U22" s="87"/>
      <c r="V22" s="87"/>
      <c r="W22" s="84"/>
      <c r="X22" s="537"/>
      <c r="Y22" s="87"/>
      <c r="Z22" s="87"/>
      <c r="AA22" s="87"/>
      <c r="AB22" s="87"/>
      <c r="AC22" s="87"/>
      <c r="AD22" s="87"/>
      <c r="AE22" s="28"/>
    </row>
    <row r="23" spans="1:31" ht="27.75" customHeight="1">
      <c r="A23" s="538">
        <v>7</v>
      </c>
      <c r="B23" s="540" t="s">
        <v>188</v>
      </c>
      <c r="C23" s="292">
        <v>400000000</v>
      </c>
      <c r="D23" s="542">
        <v>22</v>
      </c>
      <c r="E23" s="544" t="s">
        <v>42</v>
      </c>
      <c r="F23" s="546">
        <v>6</v>
      </c>
      <c r="G23" s="547" t="s">
        <v>143</v>
      </c>
      <c r="H23" s="527" t="s">
        <v>134</v>
      </c>
      <c r="I23" s="83" t="s">
        <v>45</v>
      </c>
      <c r="J23" s="84">
        <v>45294</v>
      </c>
      <c r="K23" s="84">
        <f>J23+19</f>
        <v>45313</v>
      </c>
      <c r="L23" s="84">
        <f>J23+45</f>
        <v>45339</v>
      </c>
      <c r="M23" s="84">
        <f>L23+15</f>
        <v>45354</v>
      </c>
      <c r="N23" s="84">
        <f>M23+16</f>
        <v>45370</v>
      </c>
      <c r="O23" s="84">
        <f>M23+10</f>
        <v>45364</v>
      </c>
      <c r="P23" s="84">
        <f>O23+45</f>
        <v>45409</v>
      </c>
      <c r="Q23" s="84">
        <f>P23+15</f>
        <v>45424</v>
      </c>
      <c r="R23" s="84">
        <f>Q23+16</f>
        <v>45440</v>
      </c>
      <c r="S23" s="84">
        <f>Q23+22</f>
        <v>45446</v>
      </c>
      <c r="T23" s="84">
        <f>S23+16</f>
        <v>45462</v>
      </c>
      <c r="U23" s="84">
        <f>S23+22</f>
        <v>45468</v>
      </c>
      <c r="V23" s="84">
        <f>U23+7</f>
        <v>45475</v>
      </c>
      <c r="W23" s="84">
        <f>V23+16</f>
        <v>45491</v>
      </c>
      <c r="X23" s="537"/>
      <c r="Y23" s="84">
        <f>V23+7</f>
        <v>45482</v>
      </c>
      <c r="Z23" s="84">
        <f>Y23+10</f>
        <v>45492</v>
      </c>
      <c r="AA23" s="84">
        <f>Z23+3</f>
        <v>45495</v>
      </c>
      <c r="AB23" s="84">
        <f>AA23+5</f>
        <v>45500</v>
      </c>
      <c r="AC23" s="84">
        <f>AB23+10</f>
        <v>45510</v>
      </c>
      <c r="AD23" s="84">
        <f>AC23+90</f>
        <v>45600</v>
      </c>
      <c r="AE23" s="28"/>
    </row>
    <row r="24" spans="1:31" ht="30" customHeight="1">
      <c r="A24" s="539"/>
      <c r="B24" s="541"/>
      <c r="C24" s="293"/>
      <c r="D24" s="543"/>
      <c r="E24" s="545"/>
      <c r="F24" s="527"/>
      <c r="G24" s="548"/>
      <c r="H24" s="527"/>
      <c r="I24" s="85" t="s">
        <v>46</v>
      </c>
      <c r="J24" s="86"/>
      <c r="K24" s="84"/>
      <c r="L24" s="87"/>
      <c r="M24" s="88"/>
      <c r="N24" s="84"/>
      <c r="O24" s="87"/>
      <c r="P24" s="88"/>
      <c r="Q24" s="86"/>
      <c r="R24" s="84"/>
      <c r="S24" s="89"/>
      <c r="T24" s="84"/>
      <c r="U24" s="87"/>
      <c r="V24" s="87"/>
      <c r="W24" s="84"/>
      <c r="X24" s="537"/>
      <c r="Y24" s="87"/>
      <c r="Z24" s="87"/>
      <c r="AA24" s="87"/>
      <c r="AB24" s="87"/>
      <c r="AC24" s="87"/>
      <c r="AD24" s="87"/>
      <c r="AE24" s="28"/>
    </row>
    <row r="25" spans="1:31" ht="30" customHeight="1">
      <c r="A25" s="538">
        <v>8</v>
      </c>
      <c r="B25" s="540" t="s">
        <v>189</v>
      </c>
      <c r="C25" s="292">
        <v>500000000</v>
      </c>
      <c r="D25" s="542">
        <v>22</v>
      </c>
      <c r="E25" s="544" t="s">
        <v>42</v>
      </c>
      <c r="F25" s="546">
        <v>6</v>
      </c>
      <c r="G25" s="547" t="s">
        <v>143</v>
      </c>
      <c r="H25" s="527" t="s">
        <v>134</v>
      </c>
      <c r="I25" s="83" t="s">
        <v>45</v>
      </c>
      <c r="J25" s="84">
        <v>45294</v>
      </c>
      <c r="K25" s="84">
        <f>J25+19</f>
        <v>45313</v>
      </c>
      <c r="L25" s="84">
        <f>J25+45</f>
        <v>45339</v>
      </c>
      <c r="M25" s="84">
        <f>L25+15</f>
        <v>45354</v>
      </c>
      <c r="N25" s="84">
        <f>M25+16</f>
        <v>45370</v>
      </c>
      <c r="O25" s="84">
        <f>M25+10</f>
        <v>45364</v>
      </c>
      <c r="P25" s="84">
        <f>O25+45</f>
        <v>45409</v>
      </c>
      <c r="Q25" s="84">
        <f>P25+15</f>
        <v>45424</v>
      </c>
      <c r="R25" s="84">
        <f>Q25+16</f>
        <v>45440</v>
      </c>
      <c r="S25" s="84">
        <f>Q25+22</f>
        <v>45446</v>
      </c>
      <c r="T25" s="84">
        <f>S25+16</f>
        <v>45462</v>
      </c>
      <c r="U25" s="84">
        <f>S25+22</f>
        <v>45468</v>
      </c>
      <c r="V25" s="84">
        <f>U25+7</f>
        <v>45475</v>
      </c>
      <c r="W25" s="84">
        <f>V25+16</f>
        <v>45491</v>
      </c>
      <c r="X25" s="537"/>
      <c r="Y25" s="84">
        <f>V25+7</f>
        <v>45482</v>
      </c>
      <c r="Z25" s="84">
        <f>Y25+10</f>
        <v>45492</v>
      </c>
      <c r="AA25" s="84">
        <f>Z25+3</f>
        <v>45495</v>
      </c>
      <c r="AB25" s="84">
        <f>AA25+5</f>
        <v>45500</v>
      </c>
      <c r="AC25" s="84">
        <f>AB25+10</f>
        <v>45510</v>
      </c>
      <c r="AD25" s="84">
        <f>AC25+90</f>
        <v>45600</v>
      </c>
      <c r="AE25" s="28"/>
    </row>
    <row r="26" spans="1:31" ht="39" customHeight="1">
      <c r="A26" s="539"/>
      <c r="B26" s="541"/>
      <c r="C26" s="293"/>
      <c r="D26" s="543"/>
      <c r="E26" s="545"/>
      <c r="F26" s="527"/>
      <c r="G26" s="548"/>
      <c r="H26" s="527"/>
      <c r="I26" s="85" t="s">
        <v>46</v>
      </c>
      <c r="J26" s="86"/>
      <c r="K26" s="84"/>
      <c r="L26" s="87"/>
      <c r="M26" s="88"/>
      <c r="N26" s="84"/>
      <c r="O26" s="87"/>
      <c r="P26" s="88"/>
      <c r="Q26" s="86"/>
      <c r="R26" s="84"/>
      <c r="S26" s="89"/>
      <c r="T26" s="84"/>
      <c r="U26" s="87"/>
      <c r="V26" s="87"/>
      <c r="W26" s="84"/>
      <c r="X26" s="537"/>
      <c r="Y26" s="87"/>
      <c r="Z26" s="87"/>
      <c r="AA26" s="87"/>
      <c r="AB26" s="87"/>
      <c r="AC26" s="87"/>
      <c r="AD26" s="87"/>
      <c r="AE26" s="28"/>
    </row>
    <row r="27" spans="1:31" ht="21" customHeight="1">
      <c r="A27" s="532">
        <v>9</v>
      </c>
      <c r="B27" s="292" t="s">
        <v>190</v>
      </c>
      <c r="C27" s="292">
        <v>1279120000</v>
      </c>
      <c r="D27" s="533">
        <v>22</v>
      </c>
      <c r="E27" s="530" t="s">
        <v>42</v>
      </c>
      <c r="F27" s="535" t="s">
        <v>99</v>
      </c>
      <c r="G27" s="530" t="s">
        <v>61</v>
      </c>
      <c r="H27" s="527" t="s">
        <v>134</v>
      </c>
      <c r="I27" s="161" t="s">
        <v>45</v>
      </c>
      <c r="J27" s="160">
        <v>45294</v>
      </c>
      <c r="K27" s="160">
        <f>J27+8</f>
        <v>45302</v>
      </c>
      <c r="L27" s="160">
        <f>K27+15</f>
        <v>45317</v>
      </c>
      <c r="M27" s="160">
        <f>L27+5</f>
        <v>45322</v>
      </c>
      <c r="N27" s="160"/>
      <c r="O27" s="160">
        <f>M27+10</f>
        <v>45332</v>
      </c>
      <c r="P27" s="160">
        <f>O27+5</f>
        <v>45337</v>
      </c>
      <c r="Q27" s="160">
        <f aca="true" t="shared" si="0" ref="Q27:W27">P27+5</f>
        <v>45342</v>
      </c>
      <c r="R27" s="160">
        <f t="shared" si="0"/>
        <v>45347</v>
      </c>
      <c r="S27" s="160">
        <f t="shared" si="0"/>
        <v>45352</v>
      </c>
      <c r="T27" s="160">
        <f t="shared" si="0"/>
        <v>45357</v>
      </c>
      <c r="U27" s="160">
        <f t="shared" si="0"/>
        <v>45362</v>
      </c>
      <c r="V27" s="160">
        <f t="shared" si="0"/>
        <v>45367</v>
      </c>
      <c r="W27" s="160">
        <f t="shared" si="0"/>
        <v>45372</v>
      </c>
      <c r="X27" s="537"/>
      <c r="Y27" s="84" t="e">
        <f>#REF!+7</f>
        <v>#REF!</v>
      </c>
      <c r="Z27" s="84" t="e">
        <f>Y27+10</f>
        <v>#REF!</v>
      </c>
      <c r="AA27" s="84" t="e">
        <f>Z27+3</f>
        <v>#REF!</v>
      </c>
      <c r="AB27" s="84" t="e">
        <f>AA27+5</f>
        <v>#REF!</v>
      </c>
      <c r="AC27" s="84" t="e">
        <f>AB27+10</f>
        <v>#REF!</v>
      </c>
      <c r="AD27" s="84" t="e">
        <f>AC27+90</f>
        <v>#REF!</v>
      </c>
      <c r="AE27" s="28"/>
    </row>
    <row r="28" spans="1:31" ht="59.25" customHeight="1">
      <c r="A28" s="532"/>
      <c r="B28" s="293"/>
      <c r="C28" s="293"/>
      <c r="D28" s="534"/>
      <c r="E28" s="531"/>
      <c r="F28" s="536"/>
      <c r="G28" s="531"/>
      <c r="H28" s="527"/>
      <c r="I28" s="162" t="s">
        <v>46</v>
      </c>
      <c r="J28" s="82"/>
      <c r="K28" s="82"/>
      <c r="L28" s="82"/>
      <c r="M28" s="82"/>
      <c r="N28" s="82"/>
      <c r="O28" s="82"/>
      <c r="P28" s="82"/>
      <c r="Q28" s="82"/>
      <c r="R28" s="191"/>
      <c r="S28" s="82"/>
      <c r="T28" s="82"/>
      <c r="U28" s="82"/>
      <c r="V28" s="82"/>
      <c r="W28" s="82"/>
      <c r="X28" s="537"/>
      <c r="Y28" s="87"/>
      <c r="Z28" s="87"/>
      <c r="AA28" s="87"/>
      <c r="AB28" s="87"/>
      <c r="AC28" s="87"/>
      <c r="AD28" s="87"/>
      <c r="AE28" s="28"/>
    </row>
    <row r="29" spans="1:31" ht="27" customHeight="1">
      <c r="A29" s="532">
        <v>10</v>
      </c>
      <c r="B29" s="292" t="s">
        <v>191</v>
      </c>
      <c r="C29" s="292">
        <v>669440000</v>
      </c>
      <c r="D29" s="533">
        <v>22</v>
      </c>
      <c r="E29" s="530" t="s">
        <v>42</v>
      </c>
      <c r="F29" s="535" t="s">
        <v>99</v>
      </c>
      <c r="G29" s="530" t="s">
        <v>61</v>
      </c>
      <c r="H29" s="528"/>
      <c r="I29" s="182" t="s">
        <v>45</v>
      </c>
      <c r="J29" s="160">
        <v>45294</v>
      </c>
      <c r="K29" s="160">
        <f>J29+8</f>
        <v>45302</v>
      </c>
      <c r="L29" s="160">
        <f>K29+15</f>
        <v>45317</v>
      </c>
      <c r="M29" s="160">
        <f>L29+5</f>
        <v>45322</v>
      </c>
      <c r="N29" s="160">
        <f aca="true" t="shared" si="1" ref="N29:W29">M29+5</f>
        <v>45327</v>
      </c>
      <c r="O29" s="160">
        <f t="shared" si="1"/>
        <v>45332</v>
      </c>
      <c r="P29" s="160">
        <f t="shared" si="1"/>
        <v>45337</v>
      </c>
      <c r="Q29" s="160">
        <f t="shared" si="1"/>
        <v>45342</v>
      </c>
      <c r="R29" s="160">
        <f t="shared" si="1"/>
        <v>45347</v>
      </c>
      <c r="S29" s="160">
        <f t="shared" si="1"/>
        <v>45352</v>
      </c>
      <c r="T29" s="160">
        <f t="shared" si="1"/>
        <v>45357</v>
      </c>
      <c r="U29" s="160">
        <f t="shared" si="1"/>
        <v>45362</v>
      </c>
      <c r="V29" s="160">
        <f t="shared" si="1"/>
        <v>45367</v>
      </c>
      <c r="W29" s="160">
        <f t="shared" si="1"/>
        <v>45372</v>
      </c>
      <c r="X29" s="160"/>
      <c r="Y29" s="84" t="e">
        <f>#REF!+7</f>
        <v>#REF!</v>
      </c>
      <c r="Z29" s="160" t="e">
        <f>Y29+5</f>
        <v>#REF!</v>
      </c>
      <c r="AA29" s="160" t="e">
        <f>Z29+5</f>
        <v>#REF!</v>
      </c>
      <c r="AB29" s="160" t="e">
        <f>AA29+5</f>
        <v>#REF!</v>
      </c>
      <c r="AC29" s="160" t="e">
        <f>AB29+5</f>
        <v>#REF!</v>
      </c>
      <c r="AD29" s="160" t="e">
        <f>AC29+5</f>
        <v>#REF!</v>
      </c>
      <c r="AE29" s="28"/>
    </row>
    <row r="30" spans="1:31" ht="50.25" customHeight="1">
      <c r="A30" s="532"/>
      <c r="B30" s="293"/>
      <c r="C30" s="293"/>
      <c r="D30" s="534"/>
      <c r="E30" s="531"/>
      <c r="F30" s="536"/>
      <c r="G30" s="531"/>
      <c r="H30" s="529"/>
      <c r="I30" s="182" t="s">
        <v>46</v>
      </c>
      <c r="J30" s="82"/>
      <c r="K30" s="82"/>
      <c r="L30" s="82"/>
      <c r="M30" s="82"/>
      <c r="N30" s="82"/>
      <c r="O30" s="82"/>
      <c r="P30" s="82"/>
      <c r="Q30" s="82"/>
      <c r="R30" s="190"/>
      <c r="S30" s="82"/>
      <c r="T30" s="82"/>
      <c r="U30" s="82"/>
      <c r="V30" s="82"/>
      <c r="W30" s="82"/>
      <c r="X30" s="192"/>
      <c r="Y30" s="192"/>
      <c r="Z30" s="192"/>
      <c r="AA30" s="192"/>
      <c r="AB30" s="192"/>
      <c r="AC30" s="193"/>
      <c r="AD30" s="193"/>
      <c r="AE30" s="28"/>
    </row>
    <row r="31" spans="1:31" ht="26.25" customHeight="1">
      <c r="A31" s="532">
        <v>11</v>
      </c>
      <c r="B31" s="290" t="s">
        <v>192</v>
      </c>
      <c r="C31" s="292">
        <v>1000000000</v>
      </c>
      <c r="D31" s="533">
        <v>22</v>
      </c>
      <c r="E31" s="530" t="s">
        <v>42</v>
      </c>
      <c r="F31" s="535" t="s">
        <v>99</v>
      </c>
      <c r="G31" s="530" t="s">
        <v>61</v>
      </c>
      <c r="H31" s="528"/>
      <c r="I31" s="161" t="s">
        <v>45</v>
      </c>
      <c r="J31" s="160">
        <v>45294</v>
      </c>
      <c r="K31" s="160">
        <f>J31+8</f>
        <v>45302</v>
      </c>
      <c r="L31" s="160">
        <f>K31+15</f>
        <v>45317</v>
      </c>
      <c r="M31" s="160">
        <f>L31+5</f>
        <v>45322</v>
      </c>
      <c r="N31" s="160"/>
      <c r="O31" s="160">
        <f>M31+10</f>
        <v>45332</v>
      </c>
      <c r="P31" s="160">
        <f>O31+5</f>
        <v>45337</v>
      </c>
      <c r="Q31" s="160">
        <f aca="true" t="shared" si="2" ref="Q31:W31">P31+5</f>
        <v>45342</v>
      </c>
      <c r="R31" s="160">
        <f t="shared" si="2"/>
        <v>45347</v>
      </c>
      <c r="S31" s="160">
        <f t="shared" si="2"/>
        <v>45352</v>
      </c>
      <c r="T31" s="160">
        <f t="shared" si="2"/>
        <v>45357</v>
      </c>
      <c r="U31" s="160">
        <f t="shared" si="2"/>
        <v>45362</v>
      </c>
      <c r="V31" s="160">
        <f t="shared" si="2"/>
        <v>45367</v>
      </c>
      <c r="W31" s="160">
        <f t="shared" si="2"/>
        <v>45372</v>
      </c>
      <c r="X31" s="194"/>
      <c r="Y31" s="84" t="e">
        <f>#REF!+7</f>
        <v>#REF!</v>
      </c>
      <c r="Z31" s="194"/>
      <c r="AA31" s="194"/>
      <c r="AB31" s="194"/>
      <c r="AC31" s="194"/>
      <c r="AD31" s="194"/>
      <c r="AE31" s="28"/>
    </row>
    <row r="32" spans="1:31" ht="48" customHeight="1">
      <c r="A32" s="532"/>
      <c r="B32" s="291"/>
      <c r="C32" s="293"/>
      <c r="D32" s="534"/>
      <c r="E32" s="531"/>
      <c r="F32" s="536"/>
      <c r="G32" s="531"/>
      <c r="H32" s="529"/>
      <c r="I32" s="162" t="s">
        <v>46</v>
      </c>
      <c r="J32" s="82"/>
      <c r="K32" s="82"/>
      <c r="L32" s="82"/>
      <c r="M32" s="82"/>
      <c r="N32" s="82"/>
      <c r="O32" s="82"/>
      <c r="P32" s="82"/>
      <c r="Q32" s="82"/>
      <c r="R32" s="191"/>
      <c r="S32" s="82"/>
      <c r="T32" s="82"/>
      <c r="U32" s="82"/>
      <c r="V32" s="82"/>
      <c r="W32" s="82"/>
      <c r="X32" s="194"/>
      <c r="Y32" s="194"/>
      <c r="Z32" s="194"/>
      <c r="AA32" s="194"/>
      <c r="AB32" s="194"/>
      <c r="AC32" s="194"/>
      <c r="AD32" s="194"/>
      <c r="AE32" s="28"/>
    </row>
    <row r="33" spans="1:31" ht="15">
      <c r="A33" s="532">
        <v>12</v>
      </c>
      <c r="B33" s="290" t="s">
        <v>193</v>
      </c>
      <c r="C33" s="292">
        <v>2974189000</v>
      </c>
      <c r="D33" s="533">
        <v>22</v>
      </c>
      <c r="E33" s="530" t="s">
        <v>42</v>
      </c>
      <c r="F33" s="535" t="s">
        <v>99</v>
      </c>
      <c r="G33" s="530" t="s">
        <v>61</v>
      </c>
      <c r="H33" s="528"/>
      <c r="I33" s="161" t="s">
        <v>45</v>
      </c>
      <c r="J33" s="160">
        <v>45294</v>
      </c>
      <c r="K33" s="160">
        <f>J33+8</f>
        <v>45302</v>
      </c>
      <c r="L33" s="160">
        <f>K33+15</f>
        <v>45317</v>
      </c>
      <c r="M33" s="160">
        <f>L33+5</f>
        <v>45322</v>
      </c>
      <c r="N33" s="160">
        <f aca="true" t="shared" si="3" ref="N33:W33">M33+5</f>
        <v>45327</v>
      </c>
      <c r="O33" s="160">
        <f t="shared" si="3"/>
        <v>45332</v>
      </c>
      <c r="P33" s="160">
        <f t="shared" si="3"/>
        <v>45337</v>
      </c>
      <c r="Q33" s="160">
        <f t="shared" si="3"/>
        <v>45342</v>
      </c>
      <c r="R33" s="160">
        <f t="shared" si="3"/>
        <v>45347</v>
      </c>
      <c r="S33" s="160">
        <f t="shared" si="3"/>
        <v>45352</v>
      </c>
      <c r="T33" s="160">
        <f t="shared" si="3"/>
        <v>45357</v>
      </c>
      <c r="U33" s="160">
        <f t="shared" si="3"/>
        <v>45362</v>
      </c>
      <c r="V33" s="160">
        <f t="shared" si="3"/>
        <v>45367</v>
      </c>
      <c r="W33" s="160">
        <f t="shared" si="3"/>
        <v>45372</v>
      </c>
      <c r="X33" s="194"/>
      <c r="Y33" s="84">
        <v>45374</v>
      </c>
      <c r="Z33" s="84">
        <v>45375</v>
      </c>
      <c r="AA33" s="84">
        <v>45376</v>
      </c>
      <c r="AB33" s="84">
        <v>45377</v>
      </c>
      <c r="AC33" s="84">
        <v>45378</v>
      </c>
      <c r="AD33" s="84">
        <v>45379</v>
      </c>
      <c r="AE33" s="28"/>
    </row>
    <row r="34" spans="1:31" ht="49.5" customHeight="1" thickBot="1">
      <c r="A34" s="532"/>
      <c r="B34" s="291"/>
      <c r="C34" s="293"/>
      <c r="D34" s="534"/>
      <c r="E34" s="531"/>
      <c r="F34" s="536"/>
      <c r="G34" s="531"/>
      <c r="H34" s="529"/>
      <c r="I34" s="162" t="s">
        <v>46</v>
      </c>
      <c r="J34" s="82"/>
      <c r="K34" s="82"/>
      <c r="L34" s="82"/>
      <c r="M34" s="82"/>
      <c r="N34" s="82"/>
      <c r="O34" s="82"/>
      <c r="P34" s="82"/>
      <c r="Q34" s="82"/>
      <c r="R34" s="191"/>
      <c r="S34" s="82"/>
      <c r="T34" s="82"/>
      <c r="U34" s="82"/>
      <c r="V34" s="82"/>
      <c r="W34" s="82"/>
      <c r="X34" s="194"/>
      <c r="Y34" s="194"/>
      <c r="Z34" s="194"/>
      <c r="AA34" s="194"/>
      <c r="AB34" s="194"/>
      <c r="AC34" s="194"/>
      <c r="AD34" s="194"/>
      <c r="AE34" s="28"/>
    </row>
    <row r="35" spans="1:30" ht="15.75" thickBot="1">
      <c r="A35" s="90"/>
      <c r="B35" s="98" t="s">
        <v>47</v>
      </c>
      <c r="C35" s="263">
        <f>SUM(C11:C34)</f>
        <v>14081690000</v>
      </c>
      <c r="D35" s="91"/>
      <c r="E35" s="91"/>
      <c r="F35" s="91"/>
      <c r="G35" s="92"/>
      <c r="H35" s="95"/>
      <c r="I35" s="189"/>
      <c r="J35" s="93"/>
      <c r="K35" s="94"/>
      <c r="L35" s="94"/>
      <c r="M35" s="94"/>
      <c r="N35" s="95"/>
      <c r="O35" s="96"/>
      <c r="P35" s="94"/>
      <c r="Q35" s="94"/>
      <c r="R35" s="94"/>
      <c r="S35" s="94"/>
      <c r="T35" s="94"/>
      <c r="U35" s="97"/>
      <c r="V35" s="96"/>
      <c r="W35" s="94"/>
      <c r="X35" s="188"/>
      <c r="Y35" s="188"/>
      <c r="Z35" s="188"/>
      <c r="AA35" s="188"/>
      <c r="AB35" s="188"/>
      <c r="AC35" s="188"/>
      <c r="AD35" s="188"/>
    </row>
    <row r="36" spans="1:23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30"/>
      <c r="P36" s="30"/>
      <c r="Q36" s="30"/>
      <c r="R36" s="30"/>
      <c r="S36" s="30"/>
      <c r="T36" s="30"/>
      <c r="U36" s="30"/>
      <c r="V36" s="30"/>
      <c r="W36" s="30"/>
    </row>
    <row r="37" spans="1:23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15">
      <c r="A38" s="28"/>
      <c r="B38" s="575" t="s">
        <v>62</v>
      </c>
      <c r="C38" s="576"/>
      <c r="D38" s="576"/>
      <c r="E38" s="576"/>
      <c r="F38" s="577"/>
      <c r="G38" s="32"/>
      <c r="H38" s="30"/>
      <c r="I38" s="578" t="s">
        <v>17</v>
      </c>
      <c r="J38" s="579"/>
      <c r="K38" s="579"/>
      <c r="L38" s="579"/>
      <c r="M38" s="580"/>
      <c r="N38" s="30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30.75" thickBot="1">
      <c r="A39" s="28"/>
      <c r="B39" s="33" t="s">
        <v>63</v>
      </c>
      <c r="C39" s="569" t="s">
        <v>153</v>
      </c>
      <c r="D39" s="570"/>
      <c r="E39" s="571"/>
      <c r="F39" s="572"/>
      <c r="G39" s="34"/>
      <c r="H39" s="28"/>
      <c r="I39" s="35" t="s">
        <v>42</v>
      </c>
      <c r="J39" s="552" t="s">
        <v>70</v>
      </c>
      <c r="K39" s="553"/>
      <c r="L39" s="553"/>
      <c r="M39" s="554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15.75" thickBot="1">
      <c r="A40" s="28"/>
      <c r="B40" s="28"/>
      <c r="C40" s="28"/>
      <c r="D40" s="28"/>
      <c r="E40" s="28"/>
      <c r="F40" s="28"/>
      <c r="G40" s="28"/>
      <c r="H40" s="28"/>
      <c r="I40" s="36" t="s">
        <v>73</v>
      </c>
      <c r="J40" s="552" t="s">
        <v>74</v>
      </c>
      <c r="K40" s="553"/>
      <c r="L40" s="553"/>
      <c r="M40" s="554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24.75" customHeight="1" thickBot="1">
      <c r="A41" s="28"/>
      <c r="B41" s="573" t="s">
        <v>64</v>
      </c>
      <c r="C41" s="574"/>
      <c r="D41" s="566" t="s">
        <v>65</v>
      </c>
      <c r="E41" s="567"/>
      <c r="F41" s="567"/>
      <c r="G41" s="567"/>
      <c r="H41" s="567"/>
      <c r="I41" s="568"/>
      <c r="J41" s="555" t="s">
        <v>78</v>
      </c>
      <c r="K41" s="556"/>
      <c r="L41" s="556"/>
      <c r="M41" s="557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3" ht="30.75" thickBot="1">
      <c r="A42" s="28"/>
      <c r="B42" s="37" t="s">
        <v>68</v>
      </c>
      <c r="C42" s="37"/>
      <c r="D42" s="38" t="s">
        <v>91</v>
      </c>
      <c r="E42" s="39"/>
      <c r="F42" s="558" t="s">
        <v>92</v>
      </c>
      <c r="G42" s="559"/>
      <c r="H42" s="559"/>
      <c r="I42" s="560"/>
      <c r="J42" s="561" t="s">
        <v>66</v>
      </c>
      <c r="K42" s="562"/>
      <c r="L42" s="563" t="s">
        <v>67</v>
      </c>
      <c r="M42" s="564"/>
      <c r="N42" s="565"/>
      <c r="O42" s="28"/>
      <c r="P42" s="28"/>
      <c r="Q42" s="28"/>
      <c r="R42" s="28"/>
      <c r="S42" s="28"/>
      <c r="T42" s="28"/>
      <c r="U42" s="28"/>
      <c r="V42" s="28"/>
      <c r="W42" s="28"/>
    </row>
    <row r="43" spans="1:23" ht="30.75" thickBot="1">
      <c r="A43" s="28"/>
      <c r="B43" s="37" t="s">
        <v>71</v>
      </c>
      <c r="C43" s="37"/>
      <c r="D43" s="40" t="s">
        <v>93</v>
      </c>
      <c r="E43" s="41"/>
      <c r="F43" s="549" t="s">
        <v>94</v>
      </c>
      <c r="G43" s="550"/>
      <c r="H43" s="550"/>
      <c r="I43" s="551"/>
      <c r="J43" s="42">
        <v>1</v>
      </c>
      <c r="K43" s="43"/>
      <c r="L43" s="552" t="s">
        <v>69</v>
      </c>
      <c r="M43" s="553"/>
      <c r="N43" s="554"/>
      <c r="O43" s="28"/>
      <c r="P43" s="28"/>
      <c r="Q43" s="28"/>
      <c r="R43" s="28"/>
      <c r="S43" s="28"/>
      <c r="T43" s="28"/>
      <c r="U43" s="28"/>
      <c r="V43" s="28"/>
      <c r="W43" s="28"/>
    </row>
    <row r="44" spans="1:23" ht="15.75" thickBot="1">
      <c r="A44" s="28"/>
      <c r="B44" s="37" t="s">
        <v>75</v>
      </c>
      <c r="C44" s="37"/>
      <c r="D44" s="38" t="s">
        <v>95</v>
      </c>
      <c r="E44" s="39"/>
      <c r="F44" s="549" t="s">
        <v>96</v>
      </c>
      <c r="G44" s="550"/>
      <c r="H44" s="550"/>
      <c r="I44" s="551"/>
      <c r="J44" s="44">
        <v>2</v>
      </c>
      <c r="K44" s="45"/>
      <c r="L44" s="552" t="s">
        <v>72</v>
      </c>
      <c r="M44" s="553"/>
      <c r="N44" s="554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5.75" thickBot="1">
      <c r="A45" s="28"/>
      <c r="B45" s="37" t="s">
        <v>79</v>
      </c>
      <c r="C45" s="37"/>
      <c r="D45" s="40" t="s">
        <v>80</v>
      </c>
      <c r="E45" s="41"/>
      <c r="F45" s="549" t="s">
        <v>81</v>
      </c>
      <c r="G45" s="550"/>
      <c r="H45" s="550"/>
      <c r="I45" s="551"/>
      <c r="J45" s="44">
        <v>3</v>
      </c>
      <c r="K45" s="45"/>
      <c r="L45" s="552" t="s">
        <v>76</v>
      </c>
      <c r="M45" s="553"/>
      <c r="N45" s="554"/>
      <c r="O45" s="28"/>
      <c r="P45" s="28"/>
      <c r="Q45" s="28"/>
      <c r="R45" s="28"/>
      <c r="S45" s="28"/>
      <c r="T45" s="28"/>
      <c r="U45" s="28"/>
      <c r="V45" s="28"/>
      <c r="W45" s="28"/>
    </row>
    <row r="46" spans="1:23" ht="105.75" thickBot="1">
      <c r="A46" s="28"/>
      <c r="B46" s="32" t="s">
        <v>82</v>
      </c>
      <c r="C46" s="37"/>
      <c r="D46" s="46" t="s">
        <v>83</v>
      </c>
      <c r="E46" s="47"/>
      <c r="F46" s="48" t="s">
        <v>84</v>
      </c>
      <c r="G46" s="49"/>
      <c r="H46" s="49"/>
      <c r="I46" s="50"/>
      <c r="J46" s="51"/>
      <c r="K46" s="52"/>
      <c r="L46" s="53"/>
      <c r="M46" s="54"/>
      <c r="N46" s="55"/>
      <c r="O46" s="28"/>
      <c r="P46" s="28"/>
      <c r="Q46" s="28"/>
      <c r="R46" s="28"/>
      <c r="S46" s="28"/>
      <c r="T46" s="28"/>
      <c r="U46" s="28"/>
      <c r="V46" s="28"/>
      <c r="W46" s="28"/>
    </row>
    <row r="47" spans="1:23" ht="15">
      <c r="A47" s="28"/>
      <c r="B47" s="37" t="s">
        <v>85</v>
      </c>
      <c r="C47" s="37"/>
      <c r="D47" s="37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</sheetData>
  <sheetProtection/>
  <mergeCells count="150">
    <mergeCell ref="C23:C24"/>
    <mergeCell ref="D23:D24"/>
    <mergeCell ref="E23:E24"/>
    <mergeCell ref="E13:E14"/>
    <mergeCell ref="F13:F14"/>
    <mergeCell ref="H13:H14"/>
    <mergeCell ref="A25:A26"/>
    <mergeCell ref="B25:B26"/>
    <mergeCell ref="C25:C26"/>
    <mergeCell ref="D25:D26"/>
    <mergeCell ref="E25:E26"/>
    <mergeCell ref="A23:A24"/>
    <mergeCell ref="B23:B24"/>
    <mergeCell ref="E15:E16"/>
    <mergeCell ref="F23:F24"/>
    <mergeCell ref="D1:K1"/>
    <mergeCell ref="E11:E12"/>
    <mergeCell ref="C2:L2"/>
    <mergeCell ref="B4:F4"/>
    <mergeCell ref="B5:F5"/>
    <mergeCell ref="B13:B14"/>
    <mergeCell ref="C13:C14"/>
    <mergeCell ref="D13:D14"/>
    <mergeCell ref="D15:D16"/>
    <mergeCell ref="G17:G18"/>
    <mergeCell ref="A9:A10"/>
    <mergeCell ref="C9:C10"/>
    <mergeCell ref="G6:K6"/>
    <mergeCell ref="G7:K7"/>
    <mergeCell ref="G11:G12"/>
    <mergeCell ref="H9:H10"/>
    <mergeCell ref="A11:A12"/>
    <mergeCell ref="B11:B12"/>
    <mergeCell ref="G3:K3"/>
    <mergeCell ref="G4:K4"/>
    <mergeCell ref="G5:K5"/>
    <mergeCell ref="AC9:AC10"/>
    <mergeCell ref="V8:AB8"/>
    <mergeCell ref="B6:F6"/>
    <mergeCell ref="B7:F7"/>
    <mergeCell ref="B3:F3"/>
    <mergeCell ref="J8:N8"/>
    <mergeCell ref="F9:F10"/>
    <mergeCell ref="A13:A14"/>
    <mergeCell ref="AC8:AD8"/>
    <mergeCell ref="A8:H8"/>
    <mergeCell ref="B9:B10"/>
    <mergeCell ref="D9:D10"/>
    <mergeCell ref="E9:E10"/>
    <mergeCell ref="O8:U8"/>
    <mergeCell ref="G13:G14"/>
    <mergeCell ref="D11:D12"/>
    <mergeCell ref="C11:C12"/>
    <mergeCell ref="X21:X22"/>
    <mergeCell ref="X27:X28"/>
    <mergeCell ref="AD9:AD10"/>
    <mergeCell ref="J9:J10"/>
    <mergeCell ref="F11:F12"/>
    <mergeCell ref="H11:H12"/>
    <mergeCell ref="X11:X12"/>
    <mergeCell ref="X23:X24"/>
    <mergeCell ref="G15:G16"/>
    <mergeCell ref="I8:I10"/>
    <mergeCell ref="X13:X14"/>
    <mergeCell ref="H15:H16"/>
    <mergeCell ref="X15:X16"/>
    <mergeCell ref="F15:F16"/>
    <mergeCell ref="H17:H18"/>
    <mergeCell ref="X25:X26"/>
    <mergeCell ref="G23:G24"/>
    <mergeCell ref="H23:H24"/>
    <mergeCell ref="F25:F26"/>
    <mergeCell ref="X17:X18"/>
    <mergeCell ref="A15:A16"/>
    <mergeCell ref="A17:A18"/>
    <mergeCell ref="B15:B16"/>
    <mergeCell ref="C15:C16"/>
    <mergeCell ref="D17:D18"/>
    <mergeCell ref="F44:I44"/>
    <mergeCell ref="A21:A22"/>
    <mergeCell ref="H25:H26"/>
    <mergeCell ref="G33:G34"/>
    <mergeCell ref="I38:M38"/>
    <mergeCell ref="J39:M39"/>
    <mergeCell ref="D41:I41"/>
    <mergeCell ref="C39:F39"/>
    <mergeCell ref="B41:C41"/>
    <mergeCell ref="B38:F38"/>
    <mergeCell ref="E21:E22"/>
    <mergeCell ref="B21:B22"/>
    <mergeCell ref="C21:C22"/>
    <mergeCell ref="F21:F22"/>
    <mergeCell ref="D21:D22"/>
    <mergeCell ref="F45:I45"/>
    <mergeCell ref="J40:M40"/>
    <mergeCell ref="L43:N43"/>
    <mergeCell ref="L44:N44"/>
    <mergeCell ref="L45:N45"/>
    <mergeCell ref="F43:I43"/>
    <mergeCell ref="J41:M41"/>
    <mergeCell ref="F42:I42"/>
    <mergeCell ref="J42:K42"/>
    <mergeCell ref="L42:N42"/>
    <mergeCell ref="G21:G22"/>
    <mergeCell ref="H21:H22"/>
    <mergeCell ref="G19:G20"/>
    <mergeCell ref="H19:H20"/>
    <mergeCell ref="B17:B18"/>
    <mergeCell ref="C17:C18"/>
    <mergeCell ref="E17:E18"/>
    <mergeCell ref="F17:F18"/>
    <mergeCell ref="F33:F34"/>
    <mergeCell ref="X19:X20"/>
    <mergeCell ref="A19:A20"/>
    <mergeCell ref="B19:B20"/>
    <mergeCell ref="C19:C20"/>
    <mergeCell ref="D19:D20"/>
    <mergeCell ref="E19:E20"/>
    <mergeCell ref="F19:F20"/>
    <mergeCell ref="G25:G26"/>
    <mergeCell ref="G31:G32"/>
    <mergeCell ref="A31:A32"/>
    <mergeCell ref="A33:A34"/>
    <mergeCell ref="B33:B34"/>
    <mergeCell ref="C33:C34"/>
    <mergeCell ref="D33:D34"/>
    <mergeCell ref="E33:E34"/>
    <mergeCell ref="B31:B32"/>
    <mergeCell ref="C31:C32"/>
    <mergeCell ref="D31:D32"/>
    <mergeCell ref="F29:F30"/>
    <mergeCell ref="G29:G30"/>
    <mergeCell ref="E31:E32"/>
    <mergeCell ref="F31:F32"/>
    <mergeCell ref="A27:A28"/>
    <mergeCell ref="B27:B28"/>
    <mergeCell ref="C27:C28"/>
    <mergeCell ref="D27:D28"/>
    <mergeCell ref="E27:E28"/>
    <mergeCell ref="F27:F28"/>
    <mergeCell ref="H27:H28"/>
    <mergeCell ref="H29:H30"/>
    <mergeCell ref="H31:H32"/>
    <mergeCell ref="H33:H34"/>
    <mergeCell ref="G27:G28"/>
    <mergeCell ref="A29:A30"/>
    <mergeCell ref="B29:B30"/>
    <mergeCell ref="C29:C30"/>
    <mergeCell ref="D29:D30"/>
    <mergeCell ref="E29:E30"/>
  </mergeCells>
  <printOptions/>
  <pageMargins left="0.75" right="0.75" top="1" bottom="1" header="0.5" footer="0.5"/>
  <pageSetup horizontalDpi="360" verticalDpi="36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2024-02-06T15:27:23Z</cp:lastPrinted>
  <dcterms:created xsi:type="dcterms:W3CDTF">2016-03-30T15:58:03Z</dcterms:created>
  <dcterms:modified xsi:type="dcterms:W3CDTF">2024-02-13T14:33:18Z</dcterms:modified>
  <cp:category/>
  <cp:version/>
  <cp:contentType/>
  <cp:contentStatus/>
</cp:coreProperties>
</file>