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20" yWindow="-120" windowWidth="20730" windowHeight="11160"/>
  </bookViews>
  <sheets>
    <sheet name="Travaux" sheetId="6" r:id="rId1"/>
    <sheet name="Fournitures AO et Cotation" sheetId="4" r:id="rId2"/>
    <sheet name="Prest. Intell." sheetId="3" r:id="rId3"/>
  </sheets>
  <definedNames>
    <definedName name="_xlnm.Print_Titles" localSheetId="1">'Fournitures AO et Cotation'!#REF!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4" l="1"/>
  <c r="K93" i="4" s="1"/>
  <c r="L93" i="4" s="1"/>
  <c r="M93" i="4" s="1"/>
  <c r="N93" i="4" s="1"/>
  <c r="O93" i="4" s="1"/>
  <c r="P93" i="4" s="1"/>
  <c r="Q93" i="4" s="1"/>
  <c r="S93" i="4" s="1"/>
  <c r="T93" i="4" s="1"/>
  <c r="U93" i="4" s="1"/>
  <c r="J91" i="4"/>
  <c r="K91" i="4" s="1"/>
  <c r="L91" i="4" s="1"/>
  <c r="M91" i="4" s="1"/>
  <c r="N91" i="4" s="1"/>
  <c r="O91" i="4" s="1"/>
  <c r="P91" i="4" s="1"/>
  <c r="Q91" i="4" s="1"/>
  <c r="S91" i="4" s="1"/>
  <c r="T91" i="4" s="1"/>
  <c r="U91" i="4" s="1"/>
  <c r="J95" i="4"/>
  <c r="K95" i="4" s="1"/>
  <c r="L95" i="4" s="1"/>
  <c r="M95" i="4" s="1"/>
  <c r="N95" i="4" s="1"/>
  <c r="O95" i="4" s="1"/>
  <c r="P95" i="4" s="1"/>
  <c r="Q95" i="4" s="1"/>
  <c r="S95" i="4" s="1"/>
  <c r="T95" i="4" s="1"/>
  <c r="U95" i="4" s="1"/>
  <c r="N89" i="4"/>
  <c r="M89" i="4"/>
  <c r="K89" i="4"/>
  <c r="J89" i="4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X51" i="3" s="1"/>
  <c r="Y51" i="3" s="1"/>
  <c r="Z51" i="3" s="1"/>
  <c r="AA51" i="3" s="1"/>
  <c r="AB51" i="3" s="1"/>
  <c r="J49" i="3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X49" i="3" s="1"/>
  <c r="Y49" i="3" s="1"/>
  <c r="Z49" i="3" s="1"/>
  <c r="AA49" i="3" s="1"/>
  <c r="AB49" i="3" s="1"/>
  <c r="K47" i="3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X47" i="3" s="1"/>
  <c r="Y47" i="3" s="1"/>
  <c r="Z47" i="3" s="1"/>
  <c r="AA47" i="3" s="1"/>
  <c r="AB47" i="3" s="1"/>
  <c r="J47" i="3"/>
  <c r="J45" i="3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X45" i="3" s="1"/>
  <c r="Y45" i="3" s="1"/>
  <c r="Z45" i="3" s="1"/>
  <c r="AA45" i="3" s="1"/>
  <c r="AB45" i="3" s="1"/>
  <c r="J43" i="3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X43" i="3" s="1"/>
  <c r="Y43" i="3" s="1"/>
  <c r="Z43" i="3" s="1"/>
  <c r="AA43" i="3" s="1"/>
  <c r="AB43" i="3" s="1"/>
  <c r="O41" i="3"/>
  <c r="M41" i="3"/>
  <c r="K41" i="3"/>
  <c r="J39" i="3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X39" i="3" s="1"/>
  <c r="Y39" i="3" s="1"/>
  <c r="Z39" i="3" s="1"/>
  <c r="AA39" i="3" s="1"/>
  <c r="AB39" i="3" s="1"/>
  <c r="J33" i="3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X33" i="3" s="1"/>
  <c r="Y33" i="3" s="1"/>
  <c r="Z33" i="3" s="1"/>
  <c r="AA33" i="3" s="1"/>
  <c r="AB33" i="3" s="1"/>
  <c r="J31" i="3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X31" i="3" s="1"/>
  <c r="Y31" i="3" s="1"/>
  <c r="Z31" i="3" s="1"/>
  <c r="AA31" i="3" s="1"/>
  <c r="AB31" i="3" s="1"/>
  <c r="J29" i="3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X29" i="3" s="1"/>
  <c r="Y29" i="3" s="1"/>
  <c r="Z29" i="3" s="1"/>
  <c r="AA29" i="3" s="1"/>
  <c r="AB29" i="3" s="1"/>
  <c r="J27" i="3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X27" i="3" s="1"/>
  <c r="Y27" i="3" s="1"/>
  <c r="Z27" i="3" s="1"/>
  <c r="AA27" i="3" s="1"/>
  <c r="AB27" i="3" s="1"/>
  <c r="J25" i="3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X25" i="3" s="1"/>
  <c r="Y25" i="3" s="1"/>
  <c r="Z25" i="3" s="1"/>
  <c r="AA25" i="3" s="1"/>
  <c r="AB25" i="3" s="1"/>
  <c r="J23" i="3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X23" i="3" s="1"/>
  <c r="Y23" i="3" s="1"/>
  <c r="Z23" i="3" s="1"/>
  <c r="AA23" i="3" s="1"/>
  <c r="AB23" i="3" s="1"/>
  <c r="J21" i="3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X21" i="3" s="1"/>
  <c r="Y21" i="3" s="1"/>
  <c r="Z21" i="3" s="1"/>
  <c r="AA21" i="3" s="1"/>
  <c r="AB21" i="3" s="1"/>
  <c r="K19" i="3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X19" i="3" s="1"/>
  <c r="Y19" i="3" s="1"/>
  <c r="Z19" i="3" s="1"/>
  <c r="AA19" i="3" s="1"/>
  <c r="AB19" i="3" s="1"/>
  <c r="J19" i="3"/>
  <c r="O17" i="3"/>
  <c r="M17" i="3"/>
  <c r="J87" i="4"/>
  <c r="K87" i="4" s="1"/>
  <c r="L87" i="4" s="1"/>
  <c r="M87" i="4" s="1"/>
  <c r="N87" i="4" s="1"/>
  <c r="O87" i="4" s="1"/>
  <c r="P87" i="4" s="1"/>
  <c r="Q87" i="4" s="1"/>
  <c r="S87" i="4" s="1"/>
  <c r="T87" i="4" s="1"/>
  <c r="U87" i="4" s="1"/>
  <c r="U61" i="4"/>
  <c r="Q65" i="4"/>
  <c r="L65" i="4"/>
  <c r="K65" i="4"/>
  <c r="J65" i="4"/>
  <c r="J63" i="4"/>
  <c r="K63" i="4" s="1"/>
  <c r="L63" i="4" s="1"/>
  <c r="M63" i="4" s="1"/>
  <c r="N63" i="4" s="1"/>
  <c r="O63" i="4" s="1"/>
  <c r="P63" i="4" s="1"/>
  <c r="Q63" i="4" s="1"/>
  <c r="S63" i="4" s="1"/>
  <c r="T63" i="4" s="1"/>
  <c r="U63" i="4" s="1"/>
  <c r="V63" i="4" s="1"/>
  <c r="J59" i="4"/>
  <c r="K59" i="4" s="1"/>
  <c r="L59" i="4" s="1"/>
  <c r="M59" i="4" s="1"/>
  <c r="N59" i="4" s="1"/>
  <c r="O59" i="4" s="1"/>
  <c r="P59" i="4" s="1"/>
  <c r="Q59" i="4" s="1"/>
  <c r="S59" i="4" s="1"/>
  <c r="T59" i="4" s="1"/>
  <c r="U59" i="4" s="1"/>
  <c r="V59" i="4" s="1"/>
  <c r="J57" i="4"/>
  <c r="K57" i="4" s="1"/>
  <c r="L57" i="4" s="1"/>
  <c r="M57" i="4" s="1"/>
  <c r="N57" i="4" s="1"/>
  <c r="O57" i="4" s="1"/>
  <c r="P57" i="4" s="1"/>
  <c r="Q57" i="4" s="1"/>
  <c r="S57" i="4" s="1"/>
  <c r="T57" i="4" s="1"/>
  <c r="U57" i="4" s="1"/>
  <c r="V57" i="4" s="1"/>
  <c r="K55" i="4"/>
  <c r="L55" i="4" s="1"/>
  <c r="M55" i="4" s="1"/>
  <c r="N55" i="4" s="1"/>
  <c r="O55" i="4" s="1"/>
  <c r="P55" i="4" s="1"/>
  <c r="Q55" i="4" s="1"/>
  <c r="S55" i="4" s="1"/>
  <c r="T55" i="4" s="1"/>
  <c r="U55" i="4" s="1"/>
  <c r="V55" i="4" s="1"/>
  <c r="J55" i="4"/>
  <c r="L53" i="4"/>
  <c r="J53" i="4"/>
  <c r="V37" i="4"/>
  <c r="K53" i="4"/>
  <c r="J37" i="4"/>
  <c r="K37" i="4" s="1"/>
  <c r="L37" i="4" s="1"/>
  <c r="M37" i="4" s="1"/>
  <c r="N37" i="4" s="1"/>
  <c r="O37" i="4" s="1"/>
  <c r="P37" i="4" s="1"/>
  <c r="Q37" i="4" s="1"/>
  <c r="S37" i="4" s="1"/>
  <c r="T37" i="4" s="1"/>
  <c r="U37" i="4" s="1"/>
  <c r="J39" i="4"/>
  <c r="K39" i="4" s="1"/>
  <c r="L39" i="4" s="1"/>
  <c r="M39" i="4" s="1"/>
  <c r="N39" i="4" s="1"/>
  <c r="O39" i="4" s="1"/>
  <c r="P39" i="4" s="1"/>
  <c r="Q39" i="4" s="1"/>
  <c r="S39" i="4" s="1"/>
  <c r="T39" i="4" s="1"/>
  <c r="U39" i="4" s="1"/>
  <c r="V39" i="4" s="1"/>
  <c r="J27" i="4"/>
  <c r="K27" i="4" s="1"/>
  <c r="L27" i="4" s="1"/>
  <c r="M27" i="4" s="1"/>
  <c r="N27" i="4" s="1"/>
  <c r="O27" i="4" s="1"/>
  <c r="P27" i="4" s="1"/>
  <c r="Q27" i="4" s="1"/>
  <c r="S27" i="4" s="1"/>
  <c r="T27" i="4" s="1"/>
  <c r="U27" i="4" s="1"/>
  <c r="V27" i="4" s="1"/>
  <c r="J23" i="4"/>
  <c r="K51" i="4"/>
  <c r="L51" i="4" s="1"/>
  <c r="M51" i="4" s="1"/>
  <c r="N51" i="4" s="1"/>
  <c r="O51" i="4" s="1"/>
  <c r="P51" i="4" s="1"/>
  <c r="Q51" i="4" s="1"/>
  <c r="S51" i="4" s="1"/>
  <c r="T51" i="4" s="1"/>
  <c r="U51" i="4" s="1"/>
  <c r="V51" i="4" s="1"/>
  <c r="J51" i="4"/>
  <c r="L47" i="4"/>
  <c r="M47" i="4" s="1"/>
  <c r="N47" i="4" s="1"/>
  <c r="O47" i="4" s="1"/>
  <c r="P47" i="4" s="1"/>
  <c r="Q47" i="4" s="1"/>
  <c r="S47" i="4" s="1"/>
  <c r="T47" i="4" s="1"/>
  <c r="U47" i="4" s="1"/>
  <c r="V47" i="4" s="1"/>
  <c r="K47" i="4"/>
  <c r="J47" i="4"/>
  <c r="J45" i="4"/>
  <c r="K45" i="4" s="1"/>
  <c r="L45" i="4" s="1"/>
  <c r="M45" i="4" s="1"/>
  <c r="N45" i="4" s="1"/>
  <c r="O45" i="4" s="1"/>
  <c r="P45" i="4" s="1"/>
  <c r="Q45" i="4" s="1"/>
  <c r="S45" i="4" s="1"/>
  <c r="T45" i="4" s="1"/>
  <c r="U45" i="4" s="1"/>
  <c r="V45" i="4" s="1"/>
  <c r="K43" i="4"/>
  <c r="L43" i="4" s="1"/>
  <c r="M43" i="4" s="1"/>
  <c r="N43" i="4" s="1"/>
  <c r="O43" i="4" s="1"/>
  <c r="P43" i="4" s="1"/>
  <c r="Q43" i="4" s="1"/>
  <c r="S43" i="4" s="1"/>
  <c r="T43" i="4" s="1"/>
  <c r="U43" i="4" s="1"/>
  <c r="V43" i="4" s="1"/>
  <c r="J43" i="4"/>
  <c r="K41" i="4"/>
  <c r="L41" i="4" s="1"/>
  <c r="M41" i="4" s="1"/>
  <c r="N41" i="4" s="1"/>
  <c r="O41" i="4" s="1"/>
  <c r="P41" i="4" s="1"/>
  <c r="Q41" i="4" s="1"/>
  <c r="S41" i="4" s="1"/>
  <c r="T41" i="4" s="1"/>
  <c r="U41" i="4" s="1"/>
  <c r="V41" i="4" s="1"/>
  <c r="J41" i="4"/>
  <c r="K35" i="4"/>
  <c r="L35" i="4" s="1"/>
  <c r="M35" i="4" s="1"/>
  <c r="N35" i="4" s="1"/>
  <c r="O35" i="4" s="1"/>
  <c r="P35" i="4" s="1"/>
  <c r="Q35" i="4" s="1"/>
  <c r="S35" i="4" s="1"/>
  <c r="T35" i="4" s="1"/>
  <c r="U35" i="4" s="1"/>
  <c r="V35" i="4" s="1"/>
  <c r="J35" i="4"/>
  <c r="J33" i="4"/>
  <c r="K33" i="4" s="1"/>
  <c r="L33" i="4" s="1"/>
  <c r="M33" i="4" s="1"/>
  <c r="N33" i="4" s="1"/>
  <c r="O33" i="4" s="1"/>
  <c r="P33" i="4" s="1"/>
  <c r="Q33" i="4" s="1"/>
  <c r="S33" i="4" s="1"/>
  <c r="T33" i="4" s="1"/>
  <c r="U33" i="4" s="1"/>
  <c r="V33" i="4" s="1"/>
  <c r="K29" i="4"/>
  <c r="L29" i="4" s="1"/>
  <c r="M29" i="4" s="1"/>
  <c r="N29" i="4" s="1"/>
  <c r="O29" i="4" s="1"/>
  <c r="P29" i="4" s="1"/>
  <c r="Q29" i="4" s="1"/>
  <c r="S29" i="4" s="1"/>
  <c r="T29" i="4" s="1"/>
  <c r="U29" i="4" s="1"/>
  <c r="V29" i="4" s="1"/>
  <c r="J29" i="4"/>
  <c r="J25" i="4"/>
  <c r="K25" i="4" s="1"/>
  <c r="L25" i="4" s="1"/>
  <c r="M25" i="4" s="1"/>
  <c r="N25" i="4" s="1"/>
  <c r="O25" i="4" s="1"/>
  <c r="P25" i="4" s="1"/>
  <c r="Q25" i="4" s="1"/>
  <c r="S25" i="4" s="1"/>
  <c r="T25" i="4" s="1"/>
  <c r="U25" i="4" s="1"/>
  <c r="V25" i="4" s="1"/>
  <c r="J21" i="4"/>
  <c r="K21" i="4" s="1"/>
  <c r="L21" i="4" s="1"/>
  <c r="M21" i="4" s="1"/>
  <c r="N21" i="4" s="1"/>
  <c r="O21" i="4" s="1"/>
  <c r="P21" i="4" s="1"/>
  <c r="Q21" i="4" s="1"/>
  <c r="S21" i="4" s="1"/>
  <c r="T21" i="4" s="1"/>
  <c r="U21" i="4" s="1"/>
  <c r="V21" i="4" s="1"/>
  <c r="L17" i="4"/>
  <c r="J17" i="4"/>
  <c r="J77" i="3"/>
  <c r="K77" i="3" s="1"/>
  <c r="L77" i="3" s="1"/>
  <c r="M77" i="3" s="1"/>
  <c r="N77" i="3" s="1"/>
  <c r="O77" i="3" s="1"/>
  <c r="P77" i="3" s="1"/>
  <c r="Q77" i="3" s="1"/>
  <c r="R77" i="3" s="1"/>
  <c r="T77" i="3" s="1"/>
  <c r="U77" i="3" s="1"/>
  <c r="V77" i="3" s="1"/>
  <c r="J15" i="3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X15" i="3" s="1"/>
  <c r="Y15" i="3" s="1"/>
  <c r="Z15" i="3" s="1"/>
  <c r="AA15" i="3" s="1"/>
  <c r="J61" i="4"/>
  <c r="K61" i="4" s="1"/>
  <c r="L61" i="4" s="1"/>
  <c r="M61" i="4" s="1"/>
  <c r="N61" i="4" s="1"/>
  <c r="O61" i="4" s="1"/>
  <c r="P61" i="4" s="1"/>
  <c r="Q61" i="4" s="1"/>
  <c r="S61" i="4" s="1"/>
  <c r="T61" i="4" s="1"/>
  <c r="J49" i="4"/>
  <c r="K49" i="4" s="1"/>
  <c r="K31" i="4"/>
  <c r="L31" i="4" s="1"/>
  <c r="M31" i="4" s="1"/>
  <c r="N31" i="4" s="1"/>
  <c r="O31" i="4" s="1"/>
  <c r="P31" i="4" s="1"/>
  <c r="Q31" i="4" s="1"/>
  <c r="S31" i="4" s="1"/>
  <c r="T31" i="4" s="1"/>
  <c r="U31" i="4" s="1"/>
  <c r="V31" i="4" s="1"/>
  <c r="J31" i="4"/>
  <c r="K23" i="4"/>
  <c r="L23" i="4" s="1"/>
  <c r="M23" i="4" s="1"/>
  <c r="N23" i="4" s="1"/>
  <c r="O23" i="4" s="1"/>
  <c r="P23" i="4" s="1"/>
  <c r="Q23" i="4" s="1"/>
  <c r="S23" i="4" s="1"/>
  <c r="T23" i="4" s="1"/>
  <c r="U23" i="4" s="1"/>
  <c r="V23" i="4" s="1"/>
  <c r="J19" i="4"/>
  <c r="K19" i="4" s="1"/>
  <c r="L19" i="4" s="1"/>
  <c r="M19" i="4" s="1"/>
  <c r="N19" i="4" s="1"/>
  <c r="O19" i="4" s="1"/>
  <c r="P19" i="4" s="1"/>
  <c r="Q19" i="4" s="1"/>
  <c r="S19" i="4" s="1"/>
  <c r="T19" i="4" s="1"/>
  <c r="U19" i="4" s="1"/>
  <c r="V19" i="4" s="1"/>
  <c r="K17" i="4"/>
  <c r="J35" i="3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X35" i="3" s="1"/>
  <c r="Y35" i="3" s="1"/>
  <c r="Z35" i="3" s="1"/>
  <c r="AA35" i="3" s="1"/>
  <c r="AB35" i="3" s="1"/>
  <c r="J17" i="3"/>
  <c r="K17" i="3" s="1"/>
  <c r="J41" i="3"/>
  <c r="J59" i="6"/>
  <c r="J57" i="6"/>
  <c r="J55" i="6"/>
  <c r="K55" i="6" s="1"/>
  <c r="L55" i="6" s="1"/>
  <c r="M55" i="6" s="1"/>
  <c r="N55" i="6" s="1"/>
  <c r="O55" i="6" s="1"/>
  <c r="P55" i="6" s="1"/>
  <c r="Q55" i="6" s="1"/>
  <c r="S55" i="6" s="1"/>
  <c r="T55" i="6" s="1"/>
  <c r="U55" i="6" s="1"/>
  <c r="V55" i="6" s="1"/>
  <c r="J53" i="6"/>
  <c r="K53" i="6" s="1"/>
  <c r="L53" i="6" s="1"/>
  <c r="M53" i="6" s="1"/>
  <c r="N53" i="6" s="1"/>
  <c r="O53" i="6" s="1"/>
  <c r="P53" i="6" s="1"/>
  <c r="Q53" i="6" s="1"/>
  <c r="S53" i="6" s="1"/>
  <c r="T53" i="6" s="1"/>
  <c r="U53" i="6" s="1"/>
  <c r="V53" i="6" s="1"/>
  <c r="L89" i="4" l="1"/>
  <c r="O89" i="4" s="1"/>
  <c r="P89" i="4" s="1"/>
  <c r="Q89" i="4" s="1"/>
  <c r="S89" i="4" s="1"/>
  <c r="T89" i="4" s="1"/>
  <c r="U89" i="4" s="1"/>
  <c r="L41" i="3"/>
  <c r="N41" i="3" s="1"/>
  <c r="P41" i="3" s="1"/>
  <c r="Q41" i="3" s="1"/>
  <c r="R41" i="3" s="1"/>
  <c r="S41" i="3" s="1"/>
  <c r="T41" i="3" s="1"/>
  <c r="U41" i="3" s="1"/>
  <c r="V41" i="3" s="1"/>
  <c r="X41" i="3" s="1"/>
  <c r="Y41" i="3" s="1"/>
  <c r="Z41" i="3" s="1"/>
  <c r="AA41" i="3" s="1"/>
  <c r="AB41" i="3" s="1"/>
  <c r="L17" i="3"/>
  <c r="N17" i="3" s="1"/>
  <c r="P17" i="3" s="1"/>
  <c r="Q17" i="3" s="1"/>
  <c r="R17" i="3" s="1"/>
  <c r="S17" i="3" s="1"/>
  <c r="T17" i="3" s="1"/>
  <c r="U17" i="3" s="1"/>
  <c r="V17" i="3" s="1"/>
  <c r="X17" i="3" s="1"/>
  <c r="Y17" i="3" s="1"/>
  <c r="Z17" i="3" s="1"/>
  <c r="AA17" i="3" s="1"/>
  <c r="AB17" i="3" s="1"/>
  <c r="V61" i="4"/>
  <c r="M65" i="4"/>
  <c r="N65" i="4" s="1"/>
  <c r="O65" i="4" s="1"/>
  <c r="P65" i="4" s="1"/>
  <c r="S65" i="4" s="1"/>
  <c r="T65" i="4" s="1"/>
  <c r="U65" i="4" s="1"/>
  <c r="V65" i="4" s="1"/>
  <c r="L49" i="4"/>
  <c r="M49" i="4" s="1"/>
  <c r="N49" i="4" s="1"/>
  <c r="O49" i="4" s="1"/>
  <c r="P49" i="4" s="1"/>
  <c r="Q49" i="4" s="1"/>
  <c r="M53" i="4"/>
  <c r="N53" i="4" s="1"/>
  <c r="O53" i="4" s="1"/>
  <c r="P53" i="4" s="1"/>
  <c r="Q53" i="4" s="1"/>
  <c r="S53" i="4" s="1"/>
  <c r="T53" i="4" s="1"/>
  <c r="U53" i="4" s="1"/>
  <c r="V53" i="4" s="1"/>
  <c r="M17" i="4"/>
  <c r="N17" i="4" s="1"/>
  <c r="O17" i="4" s="1"/>
  <c r="P17" i="4" s="1"/>
  <c r="Q17" i="4" s="1"/>
  <c r="S17" i="4" s="1"/>
  <c r="T17" i="4" s="1"/>
  <c r="U17" i="4" s="1"/>
  <c r="V17" i="4" s="1"/>
  <c r="S49" i="4" l="1"/>
  <c r="T49" i="4" s="1"/>
  <c r="U49" i="4" s="1"/>
  <c r="V49" i="4" s="1"/>
  <c r="J63" i="6" l="1"/>
  <c r="K63" i="6" s="1"/>
  <c r="L63" i="6" s="1"/>
  <c r="M63" i="6" s="1"/>
  <c r="N63" i="6" s="1"/>
  <c r="O63" i="6" s="1"/>
  <c r="P63" i="6" s="1"/>
  <c r="Q63" i="6" s="1"/>
  <c r="S63" i="6" s="1"/>
  <c r="T63" i="6" s="1"/>
  <c r="U63" i="6" s="1"/>
  <c r="V63" i="6" s="1"/>
  <c r="J65" i="6"/>
  <c r="K65" i="6" s="1"/>
  <c r="L65" i="6" s="1"/>
  <c r="M65" i="6" s="1"/>
  <c r="N65" i="6" s="1"/>
  <c r="O65" i="6" s="1"/>
  <c r="P65" i="6" s="1"/>
  <c r="Q65" i="6" s="1"/>
  <c r="S65" i="6" s="1"/>
  <c r="T65" i="6" s="1"/>
  <c r="U65" i="6" s="1"/>
  <c r="V65" i="6" s="1"/>
  <c r="J61" i="6"/>
  <c r="K61" i="6" s="1"/>
  <c r="L61" i="6" s="1"/>
  <c r="M61" i="6" s="1"/>
  <c r="N61" i="6" s="1"/>
  <c r="O61" i="6" s="1"/>
  <c r="P61" i="6" s="1"/>
  <c r="Q61" i="6" s="1"/>
  <c r="S61" i="6" s="1"/>
  <c r="T61" i="6" s="1"/>
  <c r="U61" i="6" s="1"/>
  <c r="V61" i="6" s="1"/>
  <c r="K59" i="6"/>
  <c r="L59" i="6" s="1"/>
  <c r="M59" i="6" s="1"/>
  <c r="N59" i="6" l="1"/>
  <c r="O59" i="6" s="1"/>
  <c r="P59" i="6" s="1"/>
  <c r="C67" i="4"/>
  <c r="Q59" i="6" l="1"/>
  <c r="S59" i="6" s="1"/>
  <c r="T59" i="6" s="1"/>
  <c r="U59" i="6" s="1"/>
  <c r="V59" i="6" s="1"/>
  <c r="V80" i="3"/>
  <c r="J67" i="6"/>
  <c r="K67" i="6" s="1"/>
  <c r="L67" i="6" s="1"/>
  <c r="M67" i="6" s="1"/>
  <c r="N67" i="6" s="1"/>
  <c r="O67" i="6" s="1"/>
  <c r="P67" i="6" s="1"/>
  <c r="Q67" i="6" s="1"/>
  <c r="S67" i="6" s="1"/>
  <c r="T67" i="6" s="1"/>
  <c r="U67" i="6" s="1"/>
  <c r="V67" i="6" s="1"/>
  <c r="K57" i="6"/>
  <c r="L57" i="6" s="1"/>
  <c r="M57" i="6" s="1"/>
  <c r="N57" i="6" s="1"/>
  <c r="O57" i="6" s="1"/>
  <c r="P57" i="6" s="1"/>
  <c r="Q57" i="6" s="1"/>
  <c r="S57" i="6" s="1"/>
  <c r="T57" i="6" s="1"/>
  <c r="U57" i="6" s="1"/>
  <c r="V57" i="6" s="1"/>
  <c r="V91" i="3" l="1"/>
</calcChain>
</file>

<file path=xl/sharedStrings.xml><?xml version="1.0" encoding="utf-8"?>
<sst xmlns="http://schemas.openxmlformats.org/spreadsheetml/2006/main" count="1034" uniqueCount="260">
  <si>
    <t>PHASE 3 : CONCLUSION ET NOTIFICATION DU MARCHE</t>
  </si>
  <si>
    <t>IDENTIFICATION DU PROJET/MARCHE</t>
  </si>
  <si>
    <t>PREALABLE</t>
  </si>
  <si>
    <t>Coût Total</t>
  </si>
  <si>
    <t>PLAN DE PASSATION DES MARCHES</t>
  </si>
  <si>
    <t>Publication APQ</t>
  </si>
  <si>
    <t>PHASE 1 : PROCEDURE DE PRE QUALIFICATION</t>
  </si>
  <si>
    <t>PHASE 2 : PROCEDURE D'APPEL D'OFFRES</t>
  </si>
  <si>
    <t>PHASE 3 : EVALUATION DES OFFRES</t>
  </si>
  <si>
    <t>PHASE 4 : CONCLUSION ET NOTIFICATION DU MARCHE</t>
  </si>
  <si>
    <t>Approbation du Contrat</t>
  </si>
  <si>
    <t>Montant du Contrat</t>
  </si>
  <si>
    <t>Date début travaux</t>
  </si>
  <si>
    <t>Code Budget</t>
  </si>
  <si>
    <t>Méthodes de paasation</t>
  </si>
  <si>
    <t xml:space="preserve">N° Appel d'Offres </t>
  </si>
  <si>
    <t>Elaboration du DAO</t>
  </si>
  <si>
    <t xml:space="preserve">Publication  AAO   </t>
  </si>
  <si>
    <t xml:space="preserve">N° AMI </t>
  </si>
  <si>
    <t>PHASE 1 : PROCEDURE DE PRESELECTION</t>
  </si>
  <si>
    <t>Envoi Lettres d'invitation</t>
  </si>
  <si>
    <t>Non Objection sur rapport PT</t>
  </si>
  <si>
    <t>Date début Prestations</t>
  </si>
  <si>
    <t>Date limite dépôt Offres</t>
  </si>
  <si>
    <t>Date limite dépôt candid.</t>
  </si>
  <si>
    <t>Numéro</t>
  </si>
  <si>
    <t>Intitulé du Projet/Marché</t>
  </si>
  <si>
    <t>IDENTIFICATION DU PROJET / MARCHE</t>
  </si>
  <si>
    <t>Prévisions</t>
  </si>
  <si>
    <t>Réalisations</t>
  </si>
  <si>
    <t xml:space="preserve"> Prévisions et Réalisations</t>
  </si>
  <si>
    <t>PHASE 1 : PROCEDURE D'APPEL D'OFFRES</t>
  </si>
  <si>
    <t>PHASE 2 : EVALUATION DES OFFRES</t>
  </si>
  <si>
    <t>Non Objection sur DAO</t>
  </si>
  <si>
    <t>Méthodes de passation</t>
  </si>
  <si>
    <t>Autorité contractante :</t>
  </si>
  <si>
    <t>Exercice budgétaire:</t>
  </si>
  <si>
    <t>Ordonnateur:</t>
  </si>
  <si>
    <t>Journaux  de publication  de référence et site Internet:</t>
  </si>
  <si>
    <t>Autorité approbatrice:</t>
  </si>
  <si>
    <t xml:space="preserve"> </t>
  </si>
  <si>
    <t>Approbation du plan de passation des marchés</t>
  </si>
  <si>
    <t>PTF : Partenaire Technique et Financier</t>
  </si>
  <si>
    <t>TDR : Terme de référence</t>
  </si>
  <si>
    <t>JMP : Journal des Marchés Publics</t>
  </si>
  <si>
    <t>DAO : Dossier d’Appel d’Offres</t>
  </si>
  <si>
    <t>DP : Demande de Proposition</t>
  </si>
  <si>
    <t>CPM : Commission de Passation des Marchés</t>
  </si>
  <si>
    <t xml:space="preserve">ANO : Avis de Non Objection </t>
  </si>
  <si>
    <t>Mode de Passation</t>
  </si>
  <si>
    <t>AOO</t>
  </si>
  <si>
    <t>Appel d'Offres Ouvert</t>
  </si>
  <si>
    <t>AOR</t>
  </si>
  <si>
    <t>Appel d'Offres Restreint</t>
  </si>
  <si>
    <t>RC</t>
  </si>
  <si>
    <t>Reconduction</t>
  </si>
  <si>
    <t>ED</t>
  </si>
  <si>
    <t>Entente Directe</t>
  </si>
  <si>
    <t>CR</t>
  </si>
  <si>
    <t>Consultation Restreinte</t>
  </si>
  <si>
    <t>Code Marché</t>
  </si>
  <si>
    <t>Nature de Marché</t>
  </si>
  <si>
    <t>Délégations de Service Public</t>
  </si>
  <si>
    <t>Fournitures</t>
  </si>
  <si>
    <t>Travaux</t>
  </si>
  <si>
    <t>Prestations intellectuelles</t>
  </si>
  <si>
    <t>Type de Financement</t>
  </si>
  <si>
    <t>BND</t>
  </si>
  <si>
    <t>Budget National et Autres Financements Intérieurs</t>
  </si>
  <si>
    <t>FINEX</t>
  </si>
  <si>
    <t>Financement Extérieur</t>
  </si>
  <si>
    <t>CONJOINT</t>
  </si>
  <si>
    <t>Financement Conjoint</t>
  </si>
  <si>
    <t>Montant du Contrat en GNF</t>
  </si>
  <si>
    <t>Montant Budget GNF</t>
  </si>
  <si>
    <t>Date fin travaux</t>
  </si>
  <si>
    <t>Montant budget GNF</t>
  </si>
  <si>
    <t>Date de fin des prestations</t>
  </si>
  <si>
    <t>12 j</t>
  </si>
  <si>
    <t>30 ou 45 j</t>
  </si>
  <si>
    <t>15 j</t>
  </si>
  <si>
    <t>3 j</t>
  </si>
  <si>
    <t>12j</t>
  </si>
  <si>
    <t>Signature du marché</t>
  </si>
  <si>
    <t>7 j</t>
  </si>
  <si>
    <t>1 j</t>
  </si>
  <si>
    <t>PHASE 3: CONCLUSION ET NOTIFICATION DU MARCHE</t>
  </si>
  <si>
    <t>Autorité Approbatrice</t>
  </si>
  <si>
    <t>Date limite dépôt Offres/ouverture des plis</t>
  </si>
  <si>
    <t>Publication attribution/Notification provisoire</t>
  </si>
  <si>
    <t xml:space="preserve">  Type de Financement</t>
  </si>
  <si>
    <t>mois</t>
  </si>
  <si>
    <t>jours</t>
  </si>
  <si>
    <t>PHASE 4 : EXECUTION DU MARCHE</t>
  </si>
  <si>
    <t>Etudes et Elaboration DPQ et DAO</t>
  </si>
  <si>
    <t>Evaluation des offres pour liste restreinte</t>
  </si>
  <si>
    <t>Enregistrement /Immatriculation du marché</t>
  </si>
  <si>
    <t>PHASE 5 : EXECUTION DU MARCHE</t>
  </si>
  <si>
    <t>Ouverture et Evaluation des offres</t>
  </si>
  <si>
    <t>Non Objection sur Rap. d'Evaluation</t>
  </si>
  <si>
    <t>Ouverture /Evaluation des offres</t>
  </si>
  <si>
    <t>MARCHES DE FOURNITURE SANS PRE QUALIFICATION</t>
  </si>
  <si>
    <t>Préparation TDR et DP</t>
  </si>
  <si>
    <t>Non Objection sur TDR</t>
  </si>
  <si>
    <t xml:space="preserve">Ouverture /Evaluation des MI </t>
  </si>
  <si>
    <t>PHASE 2 : PROCEDURE DE SELECTION</t>
  </si>
  <si>
    <t>Ouverture /Evaluation des propositions techniques</t>
  </si>
  <si>
    <t>Envoi DP aux candidats de la liste restreinte</t>
  </si>
  <si>
    <t>Date limite de dépôt des propoditions (tech et finan)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</si>
  <si>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</si>
  <si>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</si>
  <si>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</si>
  <si>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</si>
  <si>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>Non Objection sur le contrat négocié</t>
  </si>
  <si>
    <t>Non Objection sur les TDR et la liste restreinte</t>
  </si>
  <si>
    <t>Elaboration des TDR</t>
  </si>
  <si>
    <t>5 j</t>
  </si>
  <si>
    <t>Date limite dépôt des Propositions techniques et financières.</t>
  </si>
  <si>
    <t>PHASE 1 : PROCEDURE DE CONSULTATION</t>
  </si>
  <si>
    <t>3 ou 5 j</t>
  </si>
  <si>
    <t>10 j</t>
  </si>
  <si>
    <t>Notification du marché approuvé</t>
  </si>
  <si>
    <t>Enregistrement /Immatriculation et notification du marché</t>
  </si>
  <si>
    <t xml:space="preserve"> Négociation et mise en forme du contrat</t>
  </si>
  <si>
    <t>5 J</t>
  </si>
  <si>
    <t>Publication Avis à Manifestation d'Interet (MI)</t>
  </si>
  <si>
    <t>30 ou 45 J</t>
  </si>
  <si>
    <t>3 ou 7 j</t>
  </si>
  <si>
    <t>ANO sur le rapport d'évaluation</t>
  </si>
  <si>
    <t xml:space="preserve">Ouverture /Evaluation des offres </t>
  </si>
  <si>
    <t>ANO sur le projet de contrat</t>
  </si>
  <si>
    <t>Mise en forme du  contrat</t>
  </si>
  <si>
    <t>Signature et Approbation du Contrat</t>
  </si>
  <si>
    <t>5j</t>
  </si>
  <si>
    <t xml:space="preserve">Ouverture /Analyse de la proposition financière </t>
  </si>
  <si>
    <t>ANO sur le rapport combiné</t>
  </si>
  <si>
    <t>Signature  et Approbation du Contrat</t>
  </si>
  <si>
    <t xml:space="preserve"> Négociation et mise en forme  du contrat</t>
  </si>
  <si>
    <t>ANO sur le  rapport d'évaluation</t>
  </si>
  <si>
    <t>Mise en forme du projet de contrat</t>
  </si>
  <si>
    <t>Non Objection sur le projet de contrat</t>
  </si>
  <si>
    <t xml:space="preserve">Transmission du Dossier de Consultation </t>
  </si>
  <si>
    <t xml:space="preserve">ANO sur le Dossier de Consultation </t>
  </si>
  <si>
    <t xml:space="preserve">Elaboration du Dossier de Consultation </t>
  </si>
  <si>
    <t>Enregistrement /Immatriculation  du marché</t>
  </si>
  <si>
    <t xml:space="preserve">N° Demande de cotation </t>
  </si>
  <si>
    <t>Non Objection sur le rapport et sur DP</t>
  </si>
  <si>
    <t>Ouverture et Evaluation des Prop. Techn.</t>
  </si>
  <si>
    <t>MARCHES DE TRAVAUX AVEC PRE QUALIFICATION</t>
  </si>
  <si>
    <t>Non Objection sur le rapport de préqualification et DAO incluant Liste restreinte</t>
  </si>
  <si>
    <t>15 J</t>
  </si>
  <si>
    <t>3 J</t>
  </si>
  <si>
    <t>MARCHES DE TRAVAUX  SANS PRE QUALIFICATION</t>
  </si>
  <si>
    <t>Publication attribution/ Notification provisoire</t>
  </si>
  <si>
    <t>Direction Nationale du Contrôle des Marchés Publics (DNCMP)</t>
  </si>
  <si>
    <t>Rénovation siège Ministère du plan et du Développement Economique</t>
  </si>
  <si>
    <t>MARCHES DE TRAVAUX SANS REVUE PREALABLE PAR LA DNCMP / DEMANDE DE COTATION</t>
  </si>
  <si>
    <t>MARCHES DE FOURNITURE SANS REVUE PREALABLE PAR LA DNCMP / DEMANDE DE COTATION</t>
  </si>
  <si>
    <t>DC</t>
  </si>
  <si>
    <t>MARCHES DE PRESTATIONS INTELLECTUELLES</t>
  </si>
  <si>
    <t>MARCHES DE PRESTATIONS INTELLECTUELLES SANS REVUE PREALABLE PAR LA DNCMP / DEMANDE DE COTATION</t>
  </si>
  <si>
    <t>09/3/1/6/12/00</t>
  </si>
  <si>
    <t>09/3/1/3/10/00</t>
  </si>
  <si>
    <t>09/3/3/9/99/00</t>
  </si>
  <si>
    <t>09/3/1/1/10/00</t>
  </si>
  <si>
    <t>09/3/1/2/10/00</t>
  </si>
  <si>
    <t>09/3/3/6/11/00</t>
  </si>
  <si>
    <t>09/3/3/0/10/00</t>
  </si>
  <si>
    <t>09/3/3/8/11/00</t>
  </si>
  <si>
    <t>09/3/7/1/10/00</t>
  </si>
  <si>
    <t>09/3/1/0/10/00</t>
  </si>
  <si>
    <t>09/3/8/1/10/00</t>
  </si>
  <si>
    <t>09/5/1/1/11/08</t>
  </si>
  <si>
    <t>09/3/3/6/10/00</t>
  </si>
  <si>
    <t>09/3/5/3/12/00</t>
  </si>
  <si>
    <t>09/5/1/1/11/03</t>
  </si>
  <si>
    <t>09/3/7/3/10/00</t>
  </si>
  <si>
    <t>09/3/1/5/10/00</t>
  </si>
  <si>
    <t>09/3/8/0/10/00</t>
  </si>
  <si>
    <t>09/3/8/5/11/00</t>
  </si>
  <si>
    <t>09/3/3/5/10/00</t>
  </si>
  <si>
    <t>Rénovation/construction (DNT/DNMP/DND)</t>
  </si>
  <si>
    <t>Rénovation extension batiment Marchés Publics</t>
  </si>
  <si>
    <t>Constuction et l'exploitation de quatre immeubles</t>
  </si>
  <si>
    <t>09/5/1/1/10/01</t>
  </si>
  <si>
    <t>Etudes contrôle et supervision des travaux de construction des six (06) directions régionales du plan de : Boké, Kindia, Mamou, Labé, Kankan et N'zérékoré et les deux antennes du Fonds du Développement Economique et Social (FDES) de Labé et Kankan en R+1</t>
  </si>
  <si>
    <t>Supervision et contrôle projets d'appui aux FDES</t>
  </si>
  <si>
    <t>Etudes Projet Population et Développement</t>
  </si>
  <si>
    <t>Etudes Projet d'Appui à la Dividende Démographique</t>
  </si>
  <si>
    <t>Etudes Projet d'Appui au Secrétariat Permenent du PNDES</t>
  </si>
  <si>
    <t>Etudes du Projet de Constuction et l'exploitation de quatre immeubles</t>
  </si>
  <si>
    <t xml:space="preserve">Supervision et contrôle des travaux de construction du siège de l'INS et de la DNIP en R+10 </t>
  </si>
  <si>
    <t>Assistance technique (Projet Population et Développement)</t>
  </si>
  <si>
    <t>Assistance technique (Secrétariat Technique PNDES)</t>
  </si>
  <si>
    <t>Assistance technique (Projet d'assistance technique à l'emploi des jeunes)</t>
  </si>
  <si>
    <t>Assistance technique (Appui au SIGPIP)</t>
  </si>
  <si>
    <t>Assistance technique (PAMORIF)</t>
  </si>
  <si>
    <t>JAO, HOROYA, OBSERVATEURS et www.armpguinee.org</t>
  </si>
  <si>
    <t>MINISTERE DE L'ECONOMIE, DES FINANCES ET DU PLAN</t>
  </si>
  <si>
    <t>MINISTRE</t>
  </si>
  <si>
    <t>Etudes Projets d'appui au FDES</t>
  </si>
  <si>
    <t>Assistance technique (Cabinet)</t>
  </si>
  <si>
    <t>Appui aux FDES                                                     a)-Travaux de construction des Antennes Régionales de : Labé et Kankan  en R+1                                   b)- travaux de construction des batiments scolaires, Hospitaliers et ouvrage d'art (pont)  dans les quatre régions naturelles</t>
  </si>
  <si>
    <t xml:space="preserve">Construction du Siege de l'Institut National de la Statitistique INS et de la Direction Nationale des Investissements Publics (DNIP </t>
  </si>
  <si>
    <t xml:space="preserve">Encours </t>
  </si>
  <si>
    <t>Encours</t>
  </si>
  <si>
    <t>DNCMP</t>
  </si>
  <si>
    <t>Montant budget en GNF</t>
  </si>
  <si>
    <r>
      <rPr>
        <b/>
        <sz val="14"/>
        <rFont val="Arial Narrow"/>
        <family val="2"/>
      </rPr>
      <t>Nettoyage des locaux</t>
    </r>
    <r>
      <rPr>
        <sz val="12"/>
        <rFont val="Arial Narrow"/>
        <family val="2"/>
      </rPr>
      <t xml:space="preserve"> (CSC)</t>
    </r>
  </si>
  <si>
    <r>
      <rPr>
        <b/>
        <sz val="14"/>
        <color theme="1"/>
        <rFont val="Arial Narrow"/>
        <family val="2"/>
      </rPr>
      <t>Achats de  Fournitures Informatiques</t>
    </r>
    <r>
      <rPr>
        <sz val="12"/>
        <color theme="1"/>
        <rFont val="Arial Narrow"/>
        <family val="2"/>
      </rPr>
      <t xml:space="preserve"> (BTAP/DNPD/DNTCP/CTSP/SF/DNEEP/IGF/CSC/DNPEIP/DNCF/DNMP/DNDAPD/DNIP/DNIP)</t>
    </r>
  </si>
  <si>
    <r>
      <rPr>
        <b/>
        <sz val="14"/>
        <rFont val="Arial Narrow"/>
        <family val="2"/>
      </rPr>
      <t xml:space="preserve"> Achats autres Fournitures de service</t>
    </r>
    <r>
      <rPr>
        <sz val="12"/>
        <rFont val="Arial Narrow"/>
        <family val="2"/>
      </rPr>
      <t xml:space="preserve"> (CSC/DNEEP-SC/IGF-SC/CSC/SRAD/PAEPI/DNDAPD-SC)</t>
    </r>
  </si>
  <si>
    <r>
      <rPr>
        <b/>
        <sz val="14"/>
        <rFont val="Arial Narrow"/>
        <family val="2"/>
      </rPr>
      <t>Achat Documentation</t>
    </r>
    <r>
      <rPr>
        <sz val="12"/>
        <rFont val="Arial Narrow"/>
        <family val="2"/>
      </rPr>
      <t xml:space="preserve"> (CSC/DNEEP/DNDAPD/DNTCP/DNPEIP/DNMP/DNCF/DNIP)</t>
    </r>
  </si>
  <si>
    <r>
      <rPr>
        <b/>
        <sz val="14"/>
        <rFont val="Arial Narrow"/>
        <family val="2"/>
      </rPr>
      <t>Achats de Fournitures et Petits Materièls de Bureau</t>
    </r>
    <r>
      <rPr>
        <sz val="12"/>
        <rFont val="Arial Narrow"/>
        <family val="2"/>
      </rPr>
      <t xml:space="preserve"> (UPP-SC/DNMP/DNCF-SC/DNIP/DNPP-SC/DNIP-SC/CTSP-SC/CSC/CSC/IG-SC/SC/DNPD-SC/DNDAPD-SC/DNPDSF-SC/DNPEIP-SC/SF-SC/IGF-SC/DNTCP-SC/DNTCP-SC/DNTCP-SC/DNCF/DNCF/DNMP/ATSP/GEAT/ADD/PAEPI/BTAP-SC)</t>
    </r>
  </si>
  <si>
    <r>
      <rPr>
        <b/>
        <sz val="14"/>
        <rFont val="Arial Narrow"/>
        <family val="2"/>
      </rPr>
      <t xml:space="preserve">Frais de Reunion-Conférence </t>
    </r>
    <r>
      <rPr>
        <sz val="12"/>
        <rFont val="Arial Narrow"/>
        <family val="2"/>
      </rPr>
      <t>(DNPP-SC/DNIP-SC/UPP-SC/DNMP-SC/DNTCP-SC/CTSP-SC/DNPEIP-SC/DNC/ATSP/BTAP/GEAT/SRAD/PPD/ADD/A-SIGPIP/PAEPI/IGF-SC/CSC)</t>
    </r>
  </si>
  <si>
    <r>
      <rPr>
        <b/>
        <sz val="14"/>
        <rFont val="Arial Narrow"/>
        <family val="2"/>
      </rPr>
      <t xml:space="preserve">Location des batiments à usage administratif </t>
    </r>
    <r>
      <rPr>
        <sz val="12"/>
        <rFont val="Arial Narrow"/>
        <family val="2"/>
      </rPr>
      <t>(Cellule Technique du suivi de Programme)</t>
    </r>
  </si>
  <si>
    <r>
      <rPr>
        <b/>
        <sz val="14"/>
        <rFont val="Arial Narrow"/>
        <family val="2"/>
      </rPr>
      <t>Location des batiments à usage administratif</t>
    </r>
    <r>
      <rPr>
        <sz val="12"/>
        <rFont val="Arial Narrow"/>
        <family val="2"/>
      </rPr>
      <t xml:space="preserve"> (Cabinet Service Centraux)</t>
    </r>
  </si>
  <si>
    <r>
      <rPr>
        <b/>
        <sz val="14"/>
        <rFont val="Arial Narrow"/>
        <family val="2"/>
      </rPr>
      <t>Location des batiments à usage administratif</t>
    </r>
    <r>
      <rPr>
        <sz val="12"/>
        <rFont val="Arial Narrow"/>
        <family val="2"/>
      </rPr>
      <t xml:space="preserve"> (Gouvernance Economique/Assistance Technique)</t>
    </r>
  </si>
  <si>
    <r>
      <rPr>
        <b/>
        <sz val="14"/>
        <rFont val="Arial Narrow"/>
        <family val="2"/>
      </rPr>
      <t>Location des batiments à usage administratif</t>
    </r>
    <r>
      <rPr>
        <sz val="12"/>
        <rFont val="Arial Narrow"/>
        <family val="2"/>
      </rPr>
      <t xml:space="preserve"> (Projet Population et Développement) </t>
    </r>
  </si>
  <si>
    <r>
      <rPr>
        <b/>
        <sz val="14"/>
        <rFont val="Arial Narrow"/>
        <family val="2"/>
      </rPr>
      <t>Frais de cérémonie et reception</t>
    </r>
    <r>
      <rPr>
        <sz val="12"/>
        <rFont val="Arial Narrow"/>
        <family val="2"/>
      </rPr>
      <t xml:space="preserve"> (CSC/DNDAPD-SC/DNEEP-SC/ATSP/ADD/PAEPI/DNMP-SC)</t>
    </r>
  </si>
  <si>
    <r>
      <rPr>
        <b/>
        <sz val="14"/>
        <rFont val="Arial Narrow"/>
        <family val="2"/>
      </rPr>
      <t xml:space="preserve">Achat Pré-imprimés </t>
    </r>
    <r>
      <rPr>
        <sz val="12"/>
        <rFont val="Arial Narrow"/>
        <family val="2"/>
      </rPr>
      <t>(DNTCP/DNPP/DNDAPD/DNCF/CTSPCSC/DNEEP)</t>
    </r>
  </si>
  <si>
    <r>
      <rPr>
        <b/>
        <sz val="14"/>
        <rFont val="Arial Narrow"/>
        <family val="2"/>
      </rPr>
      <t>Entretien  et reparation Materiels Informatiques</t>
    </r>
    <r>
      <rPr>
        <sz val="12"/>
        <rFont val="Arial Narrow"/>
        <family val="2"/>
      </rPr>
      <t xml:space="preserve"> (DNPD-SC/ATSP/PPD/ATSP/PA-BTAP)</t>
    </r>
  </si>
  <si>
    <r>
      <rPr>
        <b/>
        <sz val="14"/>
        <rFont val="Arial Narrow"/>
        <family val="2"/>
      </rPr>
      <t>Achats materiels informatiques</t>
    </r>
    <r>
      <rPr>
        <sz val="12"/>
        <rFont val="Arial Narrow"/>
        <family val="2"/>
      </rPr>
      <t xml:space="preserve"> (DNMP-SC/ADD/PATEJ/PAEPI/CSC)</t>
    </r>
  </si>
  <si>
    <r>
      <rPr>
        <b/>
        <sz val="14"/>
        <rFont val="Arial Narrow"/>
        <family val="2"/>
      </rPr>
      <t>Frais de formation, séminaires et stages</t>
    </r>
    <r>
      <rPr>
        <sz val="12"/>
        <rFont val="Arial Narrow"/>
        <family val="2"/>
      </rPr>
      <t xml:space="preserve">  (CSC/ATSP/PAFJF/BTAP/GE-AT/ADD/PATEJ/PAMORIF/A-SIGPIP/CSC)</t>
    </r>
  </si>
  <si>
    <r>
      <rPr>
        <b/>
        <sz val="14"/>
        <rFont val="Arial Narrow"/>
        <family val="2"/>
      </rPr>
      <t>Internet</t>
    </r>
    <r>
      <rPr>
        <sz val="12"/>
        <rFont val="Arial Narrow"/>
        <family val="2"/>
      </rPr>
      <t xml:space="preserve"> (CSC)</t>
    </r>
  </si>
  <si>
    <r>
      <rPr>
        <b/>
        <sz val="14"/>
        <rFont val="Arial Narrow"/>
        <family val="2"/>
      </rPr>
      <t>Achats materiels et mobiliers de bureau</t>
    </r>
    <r>
      <rPr>
        <sz val="12"/>
        <rFont val="Arial Narrow"/>
        <family val="2"/>
      </rPr>
      <t xml:space="preserve"> (PPD/DNMP-CSC)</t>
    </r>
  </si>
  <si>
    <r>
      <rPr>
        <b/>
        <sz val="14"/>
        <color theme="1"/>
        <rFont val="Arial Narrow"/>
        <family val="2"/>
      </rPr>
      <t>Achat Materiel de transport</t>
    </r>
    <r>
      <rPr>
        <sz val="12"/>
        <color theme="1"/>
        <rFont val="Arial Narrow"/>
        <family val="2"/>
      </rPr>
      <t xml:space="preserve"> (ATSP/ADD)</t>
    </r>
  </si>
  <si>
    <r>
      <rPr>
        <b/>
        <sz val="14"/>
        <rFont val="Arial Narrow"/>
        <family val="2"/>
      </rPr>
      <t>Achat Materiel et Mobiliers scolaires</t>
    </r>
    <r>
      <rPr>
        <sz val="12"/>
        <rFont val="Arial Narrow"/>
        <family val="2"/>
      </rPr>
      <t xml:space="preserve"> (Appui aux FDES) </t>
    </r>
  </si>
  <si>
    <r>
      <rPr>
        <b/>
        <sz val="14"/>
        <rFont val="Arial Narrow"/>
        <family val="2"/>
      </rPr>
      <t>Achats Materiel et Mobiliers sanitaires</t>
    </r>
    <r>
      <rPr>
        <sz val="12"/>
        <rFont val="Arial Narrow"/>
        <family val="2"/>
      </rPr>
      <t xml:space="preserve"> (Projet d'Apui FDES)</t>
    </r>
  </si>
  <si>
    <r>
      <rPr>
        <b/>
        <sz val="14"/>
        <color theme="1"/>
        <rFont val="Arial Narrow"/>
        <family val="2"/>
      </rPr>
      <t>Achats De Petit Outillage Et Fournitures D'Atelier</t>
    </r>
    <r>
      <rPr>
        <sz val="12"/>
        <color theme="1"/>
        <rFont val="Arial Narrow"/>
        <family val="2"/>
      </rPr>
      <t xml:space="preserve"> (DNCF/PPD/ADD)</t>
    </r>
  </si>
  <si>
    <r>
      <rPr>
        <b/>
        <sz val="14"/>
        <rFont val="Arial Narrow"/>
        <family val="2"/>
      </rPr>
      <t>Fax</t>
    </r>
    <r>
      <rPr>
        <sz val="12"/>
        <rFont val="Arial Narrow"/>
        <family val="2"/>
      </rPr>
      <t xml:space="preserve"> (ADD,A-SIGPIP)</t>
    </r>
  </si>
  <si>
    <r>
      <rPr>
        <b/>
        <sz val="14"/>
        <rFont val="Arial Narrow"/>
        <family val="2"/>
      </rPr>
      <t>Frais entretien et Réparation Véhicule Automobile</t>
    </r>
    <r>
      <rPr>
        <sz val="12"/>
        <rFont val="Arial Narrow"/>
        <family val="2"/>
      </rPr>
      <t xml:space="preserve"> (ATSP/ADD)</t>
    </r>
  </si>
  <si>
    <r>
      <rPr>
        <b/>
        <sz val="14"/>
        <rFont val="Arial Narrow"/>
        <family val="2"/>
      </rPr>
      <t>Logiciel,Application et programme informatique</t>
    </r>
    <r>
      <rPr>
        <sz val="12"/>
        <rFont val="Arial Narrow"/>
        <family val="2"/>
      </rPr>
      <t xml:space="preserve"> (PPD/PA ST-PNDES/A-SIGPIP)</t>
    </r>
  </si>
  <si>
    <r>
      <t xml:space="preserve"> </t>
    </r>
    <r>
      <rPr>
        <b/>
        <sz val="14"/>
        <rFont val="Arial Narrow"/>
        <family val="2"/>
      </rPr>
      <t>Fête Publiques</t>
    </r>
    <r>
      <rPr>
        <sz val="12"/>
        <rFont val="Arial Narrow"/>
        <family val="2"/>
      </rPr>
      <t xml:space="preserve"> (CSC)</t>
    </r>
  </si>
  <si>
    <r>
      <rPr>
        <b/>
        <sz val="14"/>
        <rFont val="Arial Narrow"/>
        <family val="2"/>
      </rPr>
      <t>Installation Technique et Agencement</t>
    </r>
    <r>
      <rPr>
        <sz val="12"/>
        <rFont val="Arial Narrow"/>
        <family val="2"/>
      </rPr>
      <t xml:space="preserve"> (Pop Dev)</t>
    </r>
  </si>
  <si>
    <r>
      <rPr>
        <b/>
        <sz val="14"/>
        <rFont val="Arial Narrow"/>
        <family val="2"/>
      </rPr>
      <t>Intranet</t>
    </r>
    <r>
      <rPr>
        <sz val="12"/>
        <rFont val="Arial Narrow"/>
        <family val="2"/>
      </rPr>
      <t xml:space="preserve"> (CSC)</t>
    </r>
  </si>
  <si>
    <r>
      <rPr>
        <b/>
        <sz val="14"/>
        <rFont val="Arial Narrow"/>
        <family val="2"/>
      </rPr>
      <t>Frais Entretien Et Réparation Matériel Technique</t>
    </r>
    <r>
      <rPr>
        <sz val="12"/>
        <rFont val="Arial Narrow"/>
        <family val="2"/>
      </rPr>
      <t xml:space="preserve"> (DNMP-SC/DNMP-SC)</t>
    </r>
  </si>
  <si>
    <r>
      <rPr>
        <b/>
        <sz val="14"/>
        <rFont val="Arial Narrow"/>
        <family val="2"/>
      </rPr>
      <t>Frais d'assurance</t>
    </r>
    <r>
      <rPr>
        <sz val="12"/>
        <rFont val="Arial Narrow"/>
        <family val="2"/>
      </rPr>
      <t xml:space="preserve"> (CSC/ATSP/PPD)</t>
    </r>
  </si>
  <si>
    <r>
      <rPr>
        <b/>
        <sz val="14"/>
        <color indexed="8"/>
        <rFont val="Arial Narrow"/>
        <family val="2"/>
      </rPr>
      <t>Assistance Technique</t>
    </r>
    <r>
      <rPr>
        <sz val="12"/>
        <color indexed="8"/>
        <rFont val="Arial Narrow"/>
        <family val="2"/>
      </rPr>
      <t xml:space="preserve"> (Marchés Publics)</t>
    </r>
  </si>
  <si>
    <t>Etudes ( programme d'études pour le développement )</t>
  </si>
  <si>
    <t>Supervision des travaux du projet Population et Développement</t>
  </si>
  <si>
    <t>Supervision et contrôle des travaux de Rénovation/construction (DNT-DNMP-DND)</t>
  </si>
  <si>
    <t>Supervision et contrôle des travaux de Constuction et l'exploitation de quatre immeubles</t>
  </si>
  <si>
    <t>09/5/1/2/10/00</t>
  </si>
  <si>
    <t>09/5/1/2/14/00</t>
  </si>
  <si>
    <t>09/5/1/2/13/00</t>
  </si>
  <si>
    <t>Supervision et contrôle des travaux des Construction/Complexe CR-VA (WAGF2)</t>
  </si>
  <si>
    <t>09/3/5/3/13/00</t>
  </si>
  <si>
    <t>09/5/1/1/11/10</t>
  </si>
  <si>
    <t>Construction/Complexe CR-VA (WAGF2)</t>
  </si>
  <si>
    <t>09/5/1/1/10/17</t>
  </si>
  <si>
    <t>09/5/1/1/11/01</t>
  </si>
  <si>
    <t>09/5/1/1/11/05</t>
  </si>
  <si>
    <t>09/5/1/1/11/06</t>
  </si>
  <si>
    <t>09/3/5/3/14/00</t>
  </si>
  <si>
    <t>09/5/3/8/2/10/00</t>
  </si>
  <si>
    <t>09/5/1/1/12/00</t>
  </si>
  <si>
    <t xml:space="preserve">DC </t>
  </si>
  <si>
    <t xml:space="preserve">Demande de Cotation </t>
  </si>
  <si>
    <r>
      <rPr>
        <b/>
        <sz val="14"/>
        <rFont val="Arial Narrow"/>
        <family val="2"/>
      </rPr>
      <t>Frais d'Entretien Et Réparation Matériel Et Mobilier</t>
    </r>
    <r>
      <rPr>
        <sz val="12"/>
        <rFont val="Arial Narrow"/>
        <family val="2"/>
      </rPr>
      <t xml:space="preserve"> (CSC)</t>
    </r>
  </si>
  <si>
    <t>Réhabilitation des services déconcentrés du Ministère du Plan  (travaux de construction des  six Directions Régionales du Plan et de la Prospective de : Boké, Kindia, Mamou, Labé, Kankan N'zérékoré), Conakry et Faranah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</si>
</sst>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F_G_-;\-* #,##0\ _F_G_-;_-* &quot;-&quot;\ _F_G_-;_-@_-"/>
    <numFmt numFmtId="165" formatCode="_-* #,##0.00_-;\-* #,##0.00_-;_-* &quot;-&quot;??_-;_-@_-"/>
    <numFmt numFmtId="166" formatCode="[$-F800]dddd\,\ mmmm\ dd\,\ yyyy"/>
    <numFmt numFmtId="167" formatCode="_-* #,##0_-;\-* #,##0_-;_-* &quot;-&quot;??_-;_-@_-"/>
  </numFmts>
  <fonts count="64" x14ac:knownFonts="1">
    <font>
      <sz val="11"/>
      <color theme="1"/>
      <name val="Calibri"/>
      <family val="2"/>
      <scheme val="minor"/>
    </font>
    <font>
      <b/>
      <sz val="12"/>
      <name val="Bodoni MT Condensed"/>
      <family val="1"/>
    </font>
    <font>
      <sz val="12"/>
      <name val="Arial Narrow"/>
      <family val="2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Arial Narrow"/>
      <family val="2"/>
    </font>
    <font>
      <sz val="8"/>
      <name val="Calibri"/>
      <family val="2"/>
    </font>
    <font>
      <b/>
      <sz val="12"/>
      <color indexed="8"/>
      <name val="Bodoni MT Condensed"/>
      <family val="1"/>
    </font>
    <font>
      <b/>
      <sz val="12"/>
      <color indexed="62"/>
      <name val="Bodoni MT Condensed"/>
      <family val="1"/>
    </font>
    <font>
      <b/>
      <sz val="14"/>
      <color indexed="8"/>
      <name val="Times"/>
      <family val="1"/>
    </font>
    <font>
      <b/>
      <sz val="14"/>
      <color indexed="9"/>
      <name val="Arial Narrow"/>
      <family val="2"/>
    </font>
    <font>
      <b/>
      <sz val="13"/>
      <color indexed="9"/>
      <name val="Arial Narrow"/>
      <family val="2"/>
    </font>
    <font>
      <b/>
      <u/>
      <sz val="18"/>
      <color indexed="8"/>
      <name val="Calibri"/>
      <family val="2"/>
    </font>
    <font>
      <b/>
      <sz val="11"/>
      <name val="Bodoni MT Condensed"/>
      <family val="1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i/>
      <sz val="18"/>
      <color indexed="8"/>
      <name val="Calibri"/>
      <family val="2"/>
    </font>
    <font>
      <sz val="12"/>
      <name val="Bodoni MT Condense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Bodoni MT Condensed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Bodoni MT Condensed"/>
      <family val="1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3"/>
      <color theme="1"/>
      <name val="Arial Narrow"/>
      <family val="2"/>
    </font>
    <font>
      <b/>
      <sz val="13"/>
      <color indexed="8"/>
      <name val="Arial Narrow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6" tint="-0.249977111117893"/>
      <name val="Arial Narrow"/>
      <family val="2"/>
    </font>
    <font>
      <b/>
      <sz val="14"/>
      <color indexed="8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3"/>
      <color theme="1"/>
      <name val="Arial Narrow"/>
      <family val="2"/>
    </font>
    <font>
      <b/>
      <i/>
      <sz val="11"/>
      <color indexed="8"/>
      <name val="Arial"/>
      <family val="2"/>
    </font>
    <font>
      <sz val="12"/>
      <color rgb="FFFF0000"/>
      <name val="Bodoni MT Condensed"/>
      <family val="1"/>
    </font>
    <font>
      <b/>
      <sz val="14"/>
      <name val="Arial Narrow"/>
      <family val="2"/>
    </font>
    <font>
      <b/>
      <sz val="14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/>
      <bottom/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</cellStyleXfs>
  <cellXfs count="810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0" xfId="0" applyFill="1" applyBorder="1"/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6" fillId="0" borderId="0" xfId="0" applyFont="1" applyBorder="1" applyAlignment="1">
      <alignment wrapText="1"/>
    </xf>
    <xf numFmtId="0" fontId="29" fillId="0" borderId="0" xfId="0" applyFont="1" applyAlignment="1">
      <alignment horizontal="left" vertical="center" indent="1"/>
    </xf>
    <xf numFmtId="0" fontId="0" fillId="0" borderId="0" xfId="0" applyBorder="1"/>
    <xf numFmtId="0" fontId="30" fillId="0" borderId="7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9" borderId="71" xfId="0" applyFont="1" applyFill="1" applyBorder="1" applyAlignment="1">
      <alignment horizontal="center" vertical="center" wrapText="1"/>
    </xf>
    <xf numFmtId="0" fontId="30" fillId="9" borderId="7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2" fillId="10" borderId="0" xfId="0" applyFont="1" applyFill="1"/>
    <xf numFmtId="0" fontId="1" fillId="3" borderId="13" xfId="0" applyFont="1" applyFill="1" applyBorder="1" applyAlignment="1">
      <alignment horizontal="center" vertical="center" wrapText="1"/>
    </xf>
    <xf numFmtId="0" fontId="0" fillId="10" borderId="0" xfId="0" applyFill="1"/>
    <xf numFmtId="0" fontId="17" fillId="10" borderId="0" xfId="0" applyFont="1" applyFill="1" applyBorder="1" applyAlignment="1">
      <alignment horizontal="left" wrapText="1"/>
    </xf>
    <xf numFmtId="0" fontId="6" fillId="10" borderId="0" xfId="0" applyFont="1" applyFill="1" applyAlignment="1"/>
    <xf numFmtId="3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11" borderId="8" xfId="0" applyFont="1" applyFill="1" applyBorder="1" applyAlignment="1">
      <alignment wrapText="1"/>
    </xf>
    <xf numFmtId="3" fontId="4" fillId="4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4" fillId="10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14" fontId="4" fillId="5" borderId="21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0" fontId="34" fillId="9" borderId="73" xfId="0" applyFont="1" applyFill="1" applyBorder="1" applyAlignment="1">
      <alignment horizontal="center" vertical="center" wrapText="1"/>
    </xf>
    <xf numFmtId="0" fontId="34" fillId="9" borderId="39" xfId="0" applyFont="1" applyFill="1" applyBorder="1" applyAlignment="1">
      <alignment horizontal="center" vertical="center" wrapText="1"/>
    </xf>
    <xf numFmtId="0" fontId="34" fillId="9" borderId="74" xfId="0" applyFont="1" applyFill="1" applyBorder="1" applyAlignment="1">
      <alignment horizontal="center" vertical="center" wrapText="1"/>
    </xf>
    <xf numFmtId="0" fontId="30" fillId="9" borderId="75" xfId="0" applyFont="1" applyFill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35" fillId="0" borderId="0" xfId="0" applyFont="1"/>
    <xf numFmtId="0" fontId="20" fillId="0" borderId="0" xfId="0" applyFont="1"/>
    <xf numFmtId="0" fontId="20" fillId="0" borderId="0" xfId="0" applyFont="1" applyAlignment="1"/>
    <xf numFmtId="0" fontId="22" fillId="0" borderId="0" xfId="0" applyFont="1" applyAlignment="1"/>
    <xf numFmtId="0" fontId="35" fillId="10" borderId="0" xfId="0" applyFont="1" applyFill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0" fillId="11" borderId="8" xfId="0" applyFont="1" applyFill="1" applyBorder="1" applyAlignment="1">
      <alignment wrapText="1"/>
    </xf>
    <xf numFmtId="0" fontId="35" fillId="0" borderId="0" xfId="0" applyFont="1" applyAlignment="1">
      <alignment horizontal="justify"/>
    </xf>
    <xf numFmtId="3" fontId="35" fillId="0" borderId="0" xfId="0" applyNumberFormat="1" applyFont="1"/>
    <xf numFmtId="0" fontId="23" fillId="7" borderId="18" xfId="0" applyFont="1" applyFill="1" applyBorder="1" applyAlignment="1">
      <alignment horizontal="center" vertical="center" wrapText="1"/>
    </xf>
    <xf numFmtId="3" fontId="25" fillId="2" borderId="26" xfId="0" applyNumberFormat="1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0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20" fillId="3" borderId="20" xfId="0" applyFont="1" applyFill="1" applyBorder="1" applyAlignment="1">
      <alignment horizontal="center" vertical="center" wrapText="1"/>
    </xf>
    <xf numFmtId="3" fontId="25" fillId="2" borderId="27" xfId="0" applyNumberFormat="1" applyFont="1" applyFill="1" applyBorder="1" applyAlignment="1">
      <alignment horizontal="center"/>
    </xf>
    <xf numFmtId="0" fontId="37" fillId="0" borderId="7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9" borderId="73" xfId="0" applyFont="1" applyFill="1" applyBorder="1" applyAlignment="1">
      <alignment horizontal="center" vertical="center" wrapText="1"/>
    </xf>
    <xf numFmtId="0" fontId="37" fillId="9" borderId="71" xfId="0" applyFont="1" applyFill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9" borderId="39" xfId="0" applyFont="1" applyFill="1" applyBorder="1" applyAlignment="1">
      <alignment horizontal="center" vertical="center" wrapText="1"/>
    </xf>
    <xf numFmtId="0" fontId="37" fillId="9" borderId="72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38" fillId="9" borderId="74" xfId="0" applyFont="1" applyFill="1" applyBorder="1" applyAlignment="1">
      <alignment horizontal="center" vertical="center" wrapText="1"/>
    </xf>
    <xf numFmtId="0" fontId="37" fillId="9" borderId="75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1" fillId="3" borderId="46" xfId="0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 vertical="center"/>
    </xf>
    <xf numFmtId="14" fontId="4" fillId="5" borderId="22" xfId="0" applyNumberFormat="1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11" xfId="0" applyNumberFormat="1" applyFont="1" applyFill="1" applyBorder="1" applyAlignment="1">
      <alignment horizontal="center" vertical="center"/>
    </xf>
    <xf numFmtId="14" fontId="4" fillId="5" borderId="14" xfId="0" applyNumberFormat="1" applyFont="1" applyFill="1" applyBorder="1" applyAlignment="1">
      <alignment horizontal="center" vertical="center"/>
    </xf>
    <xf numFmtId="14" fontId="4" fillId="5" borderId="20" xfId="0" applyNumberFormat="1" applyFont="1" applyFill="1" applyBorder="1" applyAlignment="1">
      <alignment horizontal="center" vertical="center"/>
    </xf>
    <xf numFmtId="14" fontId="4" fillId="5" borderId="46" xfId="0" applyNumberFormat="1" applyFont="1" applyFill="1" applyBorder="1" applyAlignment="1">
      <alignment horizontal="center" vertical="center"/>
    </xf>
    <xf numFmtId="14" fontId="4" fillId="10" borderId="6" xfId="0" applyNumberFormat="1" applyFont="1" applyFill="1" applyBorder="1" applyAlignment="1">
      <alignment horizontal="center" vertical="center"/>
    </xf>
    <xf numFmtId="14" fontId="4" fillId="10" borderId="5" xfId="0" applyNumberFormat="1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6" borderId="8" xfId="0" applyNumberFormat="1" applyFont="1" applyFill="1" applyBorder="1" applyAlignment="1">
      <alignment horizontal="center" vertical="center"/>
    </xf>
    <xf numFmtId="14" fontId="4" fillId="6" borderId="9" xfId="0" applyNumberFormat="1" applyFont="1" applyFill="1" applyBorder="1" applyAlignment="1">
      <alignment horizontal="center" vertical="center"/>
    </xf>
    <xf numFmtId="14" fontId="4" fillId="6" borderId="13" xfId="0" applyNumberFormat="1" applyFont="1" applyFill="1" applyBorder="1" applyAlignment="1">
      <alignment horizontal="center" vertical="center"/>
    </xf>
    <xf numFmtId="14" fontId="4" fillId="6" borderId="32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10" borderId="9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166" fontId="4" fillId="5" borderId="6" xfId="0" applyNumberFormat="1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/>
    </xf>
    <xf numFmtId="0" fontId="4" fillId="11" borderId="50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left" vertical="center" wrapText="1"/>
    </xf>
    <xf numFmtId="0" fontId="24" fillId="3" borderId="59" xfId="0" applyFont="1" applyFill="1" applyBorder="1" applyAlignment="1">
      <alignment horizontal="center" vertical="center" wrapText="1"/>
    </xf>
    <xf numFmtId="166" fontId="4" fillId="5" borderId="107" xfId="0" applyNumberFormat="1" applyFont="1" applyFill="1" applyBorder="1" applyAlignment="1">
      <alignment horizontal="center"/>
    </xf>
    <xf numFmtId="166" fontId="4" fillId="5" borderId="108" xfId="0" applyNumberFormat="1" applyFont="1" applyFill="1" applyBorder="1" applyAlignment="1">
      <alignment horizontal="center"/>
    </xf>
    <xf numFmtId="0" fontId="35" fillId="0" borderId="109" xfId="0" applyFont="1" applyBorder="1" applyAlignment="1">
      <alignment horizontal="center"/>
    </xf>
    <xf numFmtId="0" fontId="24" fillId="3" borderId="60" xfId="0" applyFont="1" applyFill="1" applyBorder="1" applyAlignment="1">
      <alignment horizontal="center" vertical="center" wrapText="1"/>
    </xf>
    <xf numFmtId="3" fontId="25" fillId="2" borderId="111" xfId="0" applyNumberFormat="1" applyFont="1" applyFill="1" applyBorder="1" applyAlignment="1">
      <alignment horizontal="center"/>
    </xf>
    <xf numFmtId="3" fontId="25" fillId="2" borderId="112" xfId="0" applyNumberFormat="1" applyFont="1" applyFill="1" applyBorder="1" applyAlignment="1">
      <alignment horizontal="center"/>
    </xf>
    <xf numFmtId="0" fontId="24" fillId="2" borderId="113" xfId="0" applyFont="1" applyFill="1" applyBorder="1" applyAlignment="1">
      <alignment horizontal="center"/>
    </xf>
    <xf numFmtId="3" fontId="25" fillId="2" borderId="114" xfId="0" applyNumberFormat="1" applyFont="1" applyFill="1" applyBorder="1" applyAlignment="1">
      <alignment horizontal="center"/>
    </xf>
    <xf numFmtId="166" fontId="21" fillId="5" borderId="52" xfId="0" applyNumberFormat="1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166" fontId="21" fillId="5" borderId="46" xfId="0" applyNumberFormat="1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 vertical="center"/>
    </xf>
    <xf numFmtId="0" fontId="4" fillId="6" borderId="117" xfId="0" applyFont="1" applyFill="1" applyBorder="1" applyAlignment="1">
      <alignment horizontal="center"/>
    </xf>
    <xf numFmtId="166" fontId="21" fillId="5" borderId="118" xfId="0" applyNumberFormat="1" applyFont="1" applyFill="1" applyBorder="1" applyAlignment="1">
      <alignment horizontal="center"/>
    </xf>
    <xf numFmtId="166" fontId="21" fillId="5" borderId="106" xfId="0" applyNumberFormat="1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166" fontId="4" fillId="5" borderId="116" xfId="0" applyNumberFormat="1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3" fontId="25" fillId="2" borderId="120" xfId="0" applyNumberFormat="1" applyFont="1" applyFill="1" applyBorder="1" applyAlignment="1">
      <alignment horizontal="center"/>
    </xf>
    <xf numFmtId="0" fontId="24" fillId="3" borderId="121" xfId="0" applyFont="1" applyFill="1" applyBorder="1" applyAlignment="1">
      <alignment horizontal="center" vertical="center" wrapText="1"/>
    </xf>
    <xf numFmtId="0" fontId="25" fillId="2" borderId="110" xfId="0" applyFont="1" applyFill="1" applyBorder="1" applyAlignment="1">
      <alignment horizontal="center"/>
    </xf>
    <xf numFmtId="0" fontId="24" fillId="3" borderId="110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3" fontId="24" fillId="2" borderId="122" xfId="0" applyNumberFormat="1" applyFont="1" applyFill="1" applyBorder="1" applyAlignment="1">
      <alignment horizontal="center"/>
    </xf>
    <xf numFmtId="3" fontId="25" fillId="2" borderId="110" xfId="0" applyNumberFormat="1" applyFont="1" applyFill="1" applyBorder="1" applyAlignment="1">
      <alignment horizontal="center"/>
    </xf>
    <xf numFmtId="3" fontId="24" fillId="2" borderId="123" xfId="0" applyNumberFormat="1" applyFont="1" applyFill="1" applyBorder="1" applyAlignment="1">
      <alignment horizontal="center"/>
    </xf>
    <xf numFmtId="0" fontId="24" fillId="3" borderId="122" xfId="0" applyFont="1" applyFill="1" applyBorder="1" applyAlignment="1">
      <alignment horizontal="center" vertical="center" wrapText="1"/>
    </xf>
    <xf numFmtId="3" fontId="24" fillId="2" borderId="124" xfId="0" applyNumberFormat="1" applyFont="1" applyFill="1" applyBorder="1" applyAlignment="1">
      <alignment horizontal="center"/>
    </xf>
    <xf numFmtId="0" fontId="4" fillId="6" borderId="118" xfId="0" applyFont="1" applyFill="1" applyBorder="1" applyAlignment="1">
      <alignment horizontal="center"/>
    </xf>
    <xf numFmtId="0" fontId="4" fillId="6" borderId="125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14" fontId="4" fillId="6" borderId="117" xfId="0" applyNumberFormat="1" applyFont="1" applyFill="1" applyBorder="1" applyAlignment="1">
      <alignment horizontal="center"/>
    </xf>
    <xf numFmtId="0" fontId="4" fillId="6" borderId="119" xfId="0" applyFont="1" applyFill="1" applyBorder="1" applyAlignment="1">
      <alignment horizontal="center"/>
    </xf>
    <xf numFmtId="14" fontId="4" fillId="6" borderId="51" xfId="0" applyNumberFormat="1" applyFont="1" applyFill="1" applyBorder="1" applyAlignment="1">
      <alignment horizontal="center"/>
    </xf>
    <xf numFmtId="0" fontId="4" fillId="6" borderId="11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66" fontId="21" fillId="5" borderId="116" xfId="0" applyNumberFormat="1" applyFont="1" applyFill="1" applyBorder="1" applyAlignment="1">
      <alignment horizontal="center"/>
    </xf>
    <xf numFmtId="14" fontId="4" fillId="0" borderId="117" xfId="0" applyNumberFormat="1" applyFont="1" applyFill="1" applyBorder="1" applyAlignment="1">
      <alignment horizontal="center"/>
    </xf>
    <xf numFmtId="14" fontId="4" fillId="0" borderId="51" xfId="0" applyNumberFormat="1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14" fontId="4" fillId="10" borderId="117" xfId="0" applyNumberFormat="1" applyFont="1" applyFill="1" applyBorder="1" applyAlignment="1">
      <alignment horizontal="center"/>
    </xf>
    <xf numFmtId="14" fontId="4" fillId="0" borderId="37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4" fillId="0" borderId="117" xfId="0" applyFont="1" applyFill="1" applyBorder="1" applyAlignment="1">
      <alignment horizontal="center"/>
    </xf>
    <xf numFmtId="0" fontId="1" fillId="3" borderId="110" xfId="0" applyFont="1" applyFill="1" applyBorder="1" applyAlignment="1">
      <alignment horizontal="center" vertical="center" wrapText="1"/>
    </xf>
    <xf numFmtId="3" fontId="10" fillId="2" borderId="38" xfId="0" applyNumberFormat="1" applyFont="1" applyFill="1" applyBorder="1" applyAlignment="1">
      <alignment horizontal="center"/>
    </xf>
    <xf numFmtId="3" fontId="10" fillId="2" borderId="11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indent="1"/>
    </xf>
    <xf numFmtId="0" fontId="15" fillId="3" borderId="21" xfId="0" applyFont="1" applyFill="1" applyBorder="1" applyAlignment="1">
      <alignment horizontal="center" vertical="center" wrapText="1"/>
    </xf>
    <xf numFmtId="0" fontId="1" fillId="3" borderId="12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51" fillId="6" borderId="28" xfId="0" applyFont="1" applyFill="1" applyBorder="1" applyAlignment="1">
      <alignment horizontal="center"/>
    </xf>
    <xf numFmtId="0" fontId="0" fillId="0" borderId="0" xfId="0" applyBorder="1"/>
    <xf numFmtId="0" fontId="51" fillId="6" borderId="8" xfId="0" applyFont="1" applyFill="1" applyBorder="1" applyAlignment="1">
      <alignment horizontal="center"/>
    </xf>
    <xf numFmtId="14" fontId="51" fillId="5" borderId="8" xfId="0" applyNumberFormat="1" applyFont="1" applyFill="1" applyBorder="1" applyAlignment="1">
      <alignment horizontal="center"/>
    </xf>
    <xf numFmtId="0" fontId="9" fillId="5" borderId="106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/>
    </xf>
    <xf numFmtId="0" fontId="1" fillId="2" borderId="128" xfId="0" applyFont="1" applyFill="1" applyBorder="1" applyAlignment="1">
      <alignment horizontal="center"/>
    </xf>
    <xf numFmtId="3" fontId="10" fillId="2" borderId="13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/>
    </xf>
    <xf numFmtId="3" fontId="10" fillId="2" borderId="132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0" fontId="1" fillId="2" borderId="134" xfId="0" applyFont="1" applyFill="1" applyBorder="1" applyAlignment="1">
      <alignment horizontal="center"/>
    </xf>
    <xf numFmtId="0" fontId="1" fillId="3" borderId="135" xfId="0" applyFont="1" applyFill="1" applyBorder="1" applyAlignment="1">
      <alignment horizontal="center" vertical="center" wrapText="1"/>
    </xf>
    <xf numFmtId="0" fontId="1" fillId="3" borderId="13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28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166" fontId="26" fillId="5" borderId="21" xfId="0" applyNumberFormat="1" applyFont="1" applyFill="1" applyBorder="1" applyAlignment="1">
      <alignment horizontal="center" vertical="center"/>
    </xf>
    <xf numFmtId="166" fontId="26" fillId="5" borderId="22" xfId="0" applyNumberFormat="1" applyFont="1" applyFill="1" applyBorder="1" applyAlignment="1">
      <alignment horizontal="center" vertical="center"/>
    </xf>
    <xf numFmtId="166" fontId="26" fillId="5" borderId="23" xfId="0" applyNumberFormat="1" applyFont="1" applyFill="1" applyBorder="1" applyAlignment="1">
      <alignment horizontal="center" vertical="center"/>
    </xf>
    <xf numFmtId="166" fontId="26" fillId="5" borderId="46" xfId="0" applyNumberFormat="1" applyFont="1" applyFill="1" applyBorder="1" applyAlignment="1">
      <alignment horizontal="center" vertical="center"/>
    </xf>
    <xf numFmtId="14" fontId="26" fillId="6" borderId="7" xfId="0" applyNumberFormat="1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3" fontId="46" fillId="11" borderId="128" xfId="0" applyNumberFormat="1" applyFont="1" applyFill="1" applyBorder="1" applyAlignment="1">
      <alignment horizontal="center" vertical="center"/>
    </xf>
    <xf numFmtId="3" fontId="4" fillId="11" borderId="1" xfId="0" applyNumberFormat="1" applyFont="1" applyFill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3" fillId="11" borderId="1" xfId="0" applyFont="1" applyFill="1" applyBorder="1" applyAlignment="1">
      <alignment horizontal="center" vertical="center"/>
    </xf>
    <xf numFmtId="166" fontId="21" fillId="5" borderId="127" xfId="0" applyNumberFormat="1" applyFont="1" applyFill="1" applyBorder="1" applyAlignment="1">
      <alignment horizontal="center"/>
    </xf>
    <xf numFmtId="0" fontId="4" fillId="6" borderId="48" xfId="0" applyFont="1" applyFill="1" applyBorder="1" applyAlignment="1">
      <alignment horizontal="center"/>
    </xf>
    <xf numFmtId="166" fontId="21" fillId="5" borderId="129" xfId="0" applyNumberFormat="1" applyFont="1" applyFill="1" applyBorder="1" applyAlignment="1">
      <alignment horizontal="center"/>
    </xf>
    <xf numFmtId="0" fontId="0" fillId="12" borderId="35" xfId="0" applyFill="1" applyBorder="1"/>
    <xf numFmtId="0" fontId="0" fillId="12" borderId="33" xfId="0" applyFill="1" applyBorder="1"/>
    <xf numFmtId="0" fontId="30" fillId="12" borderId="33" xfId="0" applyFont="1" applyFill="1" applyBorder="1" applyAlignment="1">
      <alignment horizontal="center" vertical="center" wrapText="1"/>
    </xf>
    <xf numFmtId="0" fontId="0" fillId="12" borderId="34" xfId="0" applyFill="1" applyBorder="1"/>
    <xf numFmtId="0" fontId="0" fillId="0" borderId="105" xfId="0" applyBorder="1"/>
    <xf numFmtId="0" fontId="0" fillId="0" borderId="105" xfId="0" applyBorder="1" applyAlignment="1">
      <alignment horizontal="center"/>
    </xf>
    <xf numFmtId="0" fontId="11" fillId="0" borderId="105" xfId="0" applyFont="1" applyBorder="1"/>
    <xf numFmtId="0" fontId="0" fillId="0" borderId="105" xfId="0" applyBorder="1" applyAlignment="1">
      <alignment horizontal="justify"/>
    </xf>
    <xf numFmtId="0" fontId="0" fillId="12" borderId="16" xfId="0" applyFill="1" applyBorder="1"/>
    <xf numFmtId="3" fontId="47" fillId="12" borderId="33" xfId="0" applyNumberFormat="1" applyFont="1" applyFill="1" applyBorder="1" applyAlignment="1">
      <alignment horizontal="center" vertical="center" wrapText="1"/>
    </xf>
    <xf numFmtId="0" fontId="30" fillId="12" borderId="38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54" fillId="0" borderId="0" xfId="0" applyFont="1"/>
    <xf numFmtId="0" fontId="35" fillId="14" borderId="0" xfId="0" applyFont="1" applyFill="1"/>
    <xf numFmtId="0" fontId="55" fillId="14" borderId="0" xfId="0" applyFont="1" applyFill="1" applyAlignment="1">
      <alignment vertical="center"/>
    </xf>
    <xf numFmtId="0" fontId="56" fillId="14" borderId="0" xfId="0" applyFont="1" applyFill="1" applyAlignment="1">
      <alignment vertical="center"/>
    </xf>
    <xf numFmtId="0" fontId="57" fillId="0" borderId="0" xfId="0" applyFont="1" applyAlignment="1"/>
    <xf numFmtId="0" fontId="58" fillId="0" borderId="0" xfId="0" applyFont="1" applyAlignment="1"/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3" fontId="10" fillId="2" borderId="43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60" fillId="14" borderId="0" xfId="0" applyFont="1" applyFill="1" applyAlignment="1">
      <alignment vertical="center"/>
    </xf>
    <xf numFmtId="0" fontId="46" fillId="6" borderId="8" xfId="0" applyFont="1" applyFill="1" applyBorder="1" applyAlignment="1">
      <alignment horizontal="center" vertical="center"/>
    </xf>
    <xf numFmtId="166" fontId="26" fillId="17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6" fillId="5" borderId="8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wrapText="1"/>
    </xf>
    <xf numFmtId="0" fontId="0" fillId="10" borderId="8" xfId="0" applyFill="1" applyBorder="1"/>
    <xf numFmtId="0" fontId="9" fillId="10" borderId="8" xfId="0" applyFont="1" applyFill="1" applyBorder="1" applyAlignment="1">
      <alignment wrapText="1"/>
    </xf>
    <xf numFmtId="0" fontId="35" fillId="10" borderId="0" xfId="0" applyFont="1" applyFill="1" applyBorder="1" applyAlignment="1">
      <alignment horizontal="center"/>
    </xf>
    <xf numFmtId="0" fontId="49" fillId="10" borderId="0" xfId="0" applyFont="1" applyFill="1" applyBorder="1" applyAlignment="1">
      <alignment horizontal="center" vertical="center"/>
    </xf>
    <xf numFmtId="3" fontId="49" fillId="10" borderId="0" xfId="0" applyNumberFormat="1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/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/>
    </xf>
    <xf numFmtId="0" fontId="4" fillId="6" borderId="10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46" fillId="10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166" fontId="4" fillId="5" borderId="1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/>
    <xf numFmtId="0" fontId="46" fillId="18" borderId="8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46" fillId="17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66" fontId="52" fillId="17" borderId="8" xfId="0" applyNumberFormat="1" applyFont="1" applyFill="1" applyBorder="1" applyAlignment="1">
      <alignment horizontal="center" vertical="center"/>
    </xf>
    <xf numFmtId="166" fontId="26" fillId="10" borderId="8" xfId="0" applyNumberFormat="1" applyFont="1" applyFill="1" applyBorder="1" applyAlignment="1">
      <alignment horizontal="center" vertical="center"/>
    </xf>
    <xf numFmtId="166" fontId="26" fillId="18" borderId="8" xfId="0" applyNumberFormat="1" applyFont="1" applyFill="1" applyBorder="1" applyAlignment="1">
      <alignment horizontal="center" vertical="center"/>
    </xf>
    <xf numFmtId="166" fontId="52" fillId="17" borderId="9" xfId="0" applyNumberFormat="1" applyFont="1" applyFill="1" applyBorder="1" applyAlignment="1">
      <alignment horizontal="center" vertical="center"/>
    </xf>
    <xf numFmtId="166" fontId="26" fillId="17" borderId="9" xfId="0" applyNumberFormat="1" applyFont="1" applyFill="1" applyBorder="1" applyAlignment="1">
      <alignment horizontal="center" vertical="center"/>
    </xf>
    <xf numFmtId="166" fontId="26" fillId="10" borderId="9" xfId="0" applyNumberFormat="1" applyFont="1" applyFill="1" applyBorder="1" applyAlignment="1">
      <alignment horizontal="center" vertical="center"/>
    </xf>
    <xf numFmtId="166" fontId="26" fillId="18" borderId="9" xfId="0" applyNumberFormat="1" applyFont="1" applyFill="1" applyBorder="1" applyAlignment="1">
      <alignment horizontal="center" vertical="center"/>
    </xf>
    <xf numFmtId="3" fontId="48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49" fillId="4" borderId="1" xfId="0" applyFont="1" applyFill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8" xfId="0" applyBorder="1"/>
    <xf numFmtId="0" fontId="51" fillId="5" borderId="69" xfId="0" applyFont="1" applyFill="1" applyBorder="1" applyAlignment="1">
      <alignment horizontal="center" vertical="center"/>
    </xf>
    <xf numFmtId="166" fontId="21" fillId="5" borderId="40" xfId="0" applyNumberFormat="1" applyFont="1" applyFill="1" applyBorder="1" applyAlignment="1">
      <alignment horizontal="center"/>
    </xf>
    <xf numFmtId="166" fontId="21" fillId="5" borderId="21" xfId="0" applyNumberFormat="1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14" fontId="26" fillId="6" borderId="7" xfId="0" applyNumberFormat="1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3" fontId="20" fillId="4" borderId="10" xfId="0" applyNumberFormat="1" applyFont="1" applyFill="1" applyBorder="1" applyAlignment="1">
      <alignment horizontal="center" vertical="center"/>
    </xf>
    <xf numFmtId="0" fontId="46" fillId="10" borderId="8" xfId="0" applyFont="1" applyFill="1" applyBorder="1" applyAlignment="1">
      <alignment horizontal="center" vertical="center"/>
    </xf>
    <xf numFmtId="0" fontId="9" fillId="10" borderId="106" xfId="0" applyFont="1" applyFill="1" applyBorder="1" applyAlignment="1">
      <alignment horizontal="center" vertical="center"/>
    </xf>
    <xf numFmtId="166" fontId="26" fillId="10" borderId="22" xfId="0" applyNumberFormat="1" applyFont="1" applyFill="1" applyBorder="1" applyAlignment="1">
      <alignment horizontal="center" vertical="center"/>
    </xf>
    <xf numFmtId="166" fontId="26" fillId="10" borderId="23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14" fontId="4" fillId="6" borderId="8" xfId="0" applyNumberFormat="1" applyFont="1" applyFill="1" applyBorder="1" applyAlignment="1">
      <alignment horizontal="center"/>
    </xf>
    <xf numFmtId="166" fontId="4" fillId="10" borderId="8" xfId="0" applyNumberFormat="1" applyFont="1" applyFill="1" applyBorder="1" applyAlignment="1">
      <alignment horizontal="center"/>
    </xf>
    <xf numFmtId="166" fontId="26" fillId="10" borderId="21" xfId="0" applyNumberFormat="1" applyFont="1" applyFill="1" applyBorder="1" applyAlignment="1">
      <alignment horizontal="center" vertical="center"/>
    </xf>
    <xf numFmtId="166" fontId="26" fillId="10" borderId="46" xfId="0" applyNumberFormat="1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166" fontId="26" fillId="5" borderId="127" xfId="0" applyNumberFormat="1" applyFont="1" applyFill="1" applyBorder="1" applyAlignment="1">
      <alignment horizontal="center" vertical="center"/>
    </xf>
    <xf numFmtId="166" fontId="26" fillId="5" borderId="40" xfId="0" applyNumberFormat="1" applyFont="1" applyFill="1" applyBorder="1" applyAlignment="1">
      <alignment horizontal="center" vertical="center"/>
    </xf>
    <xf numFmtId="166" fontId="26" fillId="5" borderId="65" xfId="0" applyNumberFormat="1" applyFont="1" applyFill="1" applyBorder="1" applyAlignment="1">
      <alignment horizontal="center" vertical="center"/>
    </xf>
    <xf numFmtId="166" fontId="4" fillId="10" borderId="20" xfId="0" applyNumberFormat="1" applyFont="1" applyFill="1" applyBorder="1" applyAlignment="1">
      <alignment horizontal="center"/>
    </xf>
    <xf numFmtId="166" fontId="4" fillId="10" borderId="9" xfId="0" applyNumberFormat="1" applyFont="1" applyFill="1" applyBorder="1" applyAlignment="1">
      <alignment horizontal="center"/>
    </xf>
    <xf numFmtId="166" fontId="4" fillId="5" borderId="121" xfId="0" applyNumberFormat="1" applyFont="1" applyFill="1" applyBorder="1" applyAlignment="1">
      <alignment horizontal="center" vertical="center"/>
    </xf>
    <xf numFmtId="166" fontId="4" fillId="5" borderId="106" xfId="0" applyNumberFormat="1" applyFont="1" applyFill="1" applyBorder="1" applyAlignment="1">
      <alignment horizontal="center" vertical="center"/>
    </xf>
    <xf numFmtId="166" fontId="4" fillId="5" borderId="46" xfId="0" applyNumberFormat="1" applyFont="1" applyFill="1" applyBorder="1" applyAlignment="1">
      <alignment horizontal="center" vertical="center"/>
    </xf>
    <xf numFmtId="166" fontId="4" fillId="5" borderId="52" xfId="0" applyNumberFormat="1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166" fontId="4" fillId="17" borderId="9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3" fillId="4" borderId="12" xfId="0" applyFont="1" applyFill="1" applyBorder="1" applyAlignment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6" fillId="6" borderId="7" xfId="0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6" fillId="10" borderId="37" xfId="0" applyFont="1" applyFill="1" applyBorder="1" applyAlignment="1">
      <alignment horizontal="center" vertical="center"/>
    </xf>
    <xf numFmtId="166" fontId="26" fillId="10" borderId="58" xfId="0" applyNumberFormat="1" applyFont="1" applyFill="1" applyBorder="1" applyAlignment="1">
      <alignment horizontal="center" vertical="center"/>
    </xf>
    <xf numFmtId="166" fontId="26" fillId="10" borderId="65" xfId="0" applyNumberFormat="1" applyFont="1" applyFill="1" applyBorder="1" applyAlignment="1">
      <alignment horizontal="center" vertical="center"/>
    </xf>
    <xf numFmtId="166" fontId="26" fillId="10" borderId="62" xfId="0" applyNumberFormat="1" applyFont="1" applyFill="1" applyBorder="1" applyAlignment="1">
      <alignment horizontal="center" vertical="center"/>
    </xf>
    <xf numFmtId="166" fontId="26" fillId="10" borderId="105" xfId="0" applyNumberFormat="1" applyFont="1" applyFill="1" applyBorder="1" applyAlignment="1">
      <alignment horizontal="center" vertical="center"/>
    </xf>
    <xf numFmtId="166" fontId="4" fillId="10" borderId="26" xfId="0" applyNumberFormat="1" applyFont="1" applyFill="1" applyBorder="1" applyAlignment="1">
      <alignment horizontal="center"/>
    </xf>
    <xf numFmtId="166" fontId="4" fillId="10" borderId="27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6" fillId="17" borderId="37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6" fillId="17" borderId="7" xfId="0" applyFont="1" applyFill="1" applyBorder="1" applyAlignment="1">
      <alignment horizontal="center" vertical="center"/>
    </xf>
    <xf numFmtId="0" fontId="46" fillId="10" borderId="8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/>
    </xf>
    <xf numFmtId="0" fontId="9" fillId="10" borderId="8" xfId="0" applyFont="1" applyFill="1" applyBorder="1" applyAlignment="1">
      <alignment horizontal="center" vertical="center"/>
    </xf>
    <xf numFmtId="0" fontId="30" fillId="19" borderId="49" xfId="0" applyFont="1" applyFill="1" applyBorder="1" applyAlignment="1"/>
    <xf numFmtId="0" fontId="30" fillId="19" borderId="18" xfId="0" applyFont="1" applyFill="1" applyBorder="1" applyAlignment="1">
      <alignment horizontal="center"/>
    </xf>
    <xf numFmtId="0" fontId="26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3" fontId="26" fillId="10" borderId="26" xfId="0" applyNumberFormat="1" applyFont="1" applyFill="1" applyBorder="1" applyAlignment="1">
      <alignment horizontal="center" vertical="center"/>
    </xf>
    <xf numFmtId="3" fontId="26" fillId="10" borderId="6" xfId="0" applyNumberFormat="1" applyFont="1" applyFill="1" applyBorder="1" applyAlignment="1">
      <alignment horizontal="center" vertical="center"/>
    </xf>
    <xf numFmtId="0" fontId="26" fillId="10" borderId="64" xfId="0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left" vertical="center" wrapText="1"/>
    </xf>
    <xf numFmtId="0" fontId="26" fillId="5" borderId="43" xfId="0" applyFont="1" applyFill="1" applyBorder="1" applyAlignment="1">
      <alignment horizontal="left" vertical="center" wrapText="1"/>
    </xf>
    <xf numFmtId="0" fontId="45" fillId="0" borderId="8" xfId="0" applyFont="1" applyBorder="1" applyAlignment="1">
      <alignment horizontal="center" vertical="center"/>
    </xf>
    <xf numFmtId="3" fontId="26" fillId="10" borderId="64" xfId="0" applyNumberFormat="1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4" fillId="0" borderId="94" xfId="0" applyFont="1" applyBorder="1" applyAlignment="1">
      <alignment horizontal="center" vertical="center" wrapText="1"/>
    </xf>
    <xf numFmtId="0" fontId="34" fillId="0" borderId="95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42" fillId="9" borderId="77" xfId="0" applyFont="1" applyFill="1" applyBorder="1" applyAlignment="1">
      <alignment horizontal="center" vertical="center" wrapText="1"/>
    </xf>
    <xf numFmtId="0" fontId="42" fillId="9" borderId="101" xfId="0" applyFont="1" applyFill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99" xfId="0" applyFont="1" applyBorder="1" applyAlignment="1">
      <alignment horizontal="center" vertical="center" wrapText="1"/>
    </xf>
    <xf numFmtId="0" fontId="42" fillId="0" borderId="100" xfId="0" applyFont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42" fillId="9" borderId="76" xfId="0" applyFont="1" applyFill="1" applyBorder="1" applyAlignment="1">
      <alignment horizontal="center" vertical="center" wrapText="1"/>
    </xf>
    <xf numFmtId="0" fontId="42" fillId="9" borderId="97" xfId="0" applyFont="1" applyFill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0" fontId="42" fillId="0" borderId="92" xfId="0" applyFont="1" applyBorder="1" applyAlignment="1">
      <alignment horizontal="center" vertical="center" wrapText="1"/>
    </xf>
    <xf numFmtId="0" fontId="42" fillId="0" borderId="93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10" borderId="63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30" fillId="0" borderId="5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4" fillId="0" borderId="91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8" xfId="0" applyFont="1" applyBorder="1" applyAlignment="1">
      <alignment horizontal="center" vertical="center" wrapText="1"/>
    </xf>
    <xf numFmtId="0" fontId="34" fillId="0" borderId="99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0" fontId="34" fillId="15" borderId="59" xfId="0" applyFont="1" applyFill="1" applyBorder="1" applyAlignment="1">
      <alignment horizontal="center" vertical="center" wrapText="1"/>
    </xf>
    <xf numFmtId="0" fontId="34" fillId="15" borderId="60" xfId="0" applyFont="1" applyFill="1" applyBorder="1" applyAlignment="1">
      <alignment horizontal="center" vertical="center" wrapText="1"/>
    </xf>
    <xf numFmtId="0" fontId="34" fillId="15" borderId="54" xfId="0" applyFont="1" applyFill="1" applyBorder="1" applyAlignment="1">
      <alignment horizontal="center" vertical="center" wrapText="1"/>
    </xf>
    <xf numFmtId="0" fontId="41" fillId="16" borderId="59" xfId="0" applyFont="1" applyFill="1" applyBorder="1" applyAlignment="1">
      <alignment horizontal="center" vertical="center" wrapText="1"/>
    </xf>
    <xf numFmtId="0" fontId="41" fillId="16" borderId="82" xfId="0" applyFont="1" applyFill="1" applyBorder="1" applyAlignment="1">
      <alignment horizontal="center" vertical="center" wrapText="1"/>
    </xf>
    <xf numFmtId="0" fontId="42" fillId="16" borderId="83" xfId="0" applyFont="1" applyFill="1" applyBorder="1" applyAlignment="1">
      <alignment horizontal="center" vertical="center" wrapText="1"/>
    </xf>
    <xf numFmtId="0" fontId="42" fillId="16" borderId="84" xfId="0" applyFont="1" applyFill="1" applyBorder="1" applyAlignment="1">
      <alignment horizontal="center" vertical="center" wrapText="1"/>
    </xf>
    <xf numFmtId="0" fontId="42" fillId="16" borderId="85" xfId="0" applyFont="1" applyFill="1" applyBorder="1" applyAlignment="1">
      <alignment horizontal="center" vertical="center" wrapText="1"/>
    </xf>
    <xf numFmtId="0" fontId="34" fillId="16" borderId="59" xfId="0" applyFont="1" applyFill="1" applyBorder="1" applyAlignment="1">
      <alignment horizontal="center" vertical="center" wrapText="1"/>
    </xf>
    <xf numFmtId="0" fontId="34" fillId="16" borderId="60" xfId="0" applyFont="1" applyFill="1" applyBorder="1" applyAlignment="1">
      <alignment horizontal="center" vertical="center" wrapText="1"/>
    </xf>
    <xf numFmtId="0" fontId="34" fillId="16" borderId="54" xfId="0" applyFont="1" applyFill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0" fontId="42" fillId="9" borderId="89" xfId="0" applyFont="1" applyFill="1" applyBorder="1" applyAlignment="1">
      <alignment horizontal="center" vertical="center" wrapText="1"/>
    </xf>
    <xf numFmtId="0" fontId="42" fillId="9" borderId="90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10" borderId="23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3" fontId="26" fillId="5" borderId="22" xfId="0" applyNumberFormat="1" applyFont="1" applyFill="1" applyBorder="1" applyAlignment="1">
      <alignment horizontal="center" vertical="center"/>
    </xf>
    <xf numFmtId="3" fontId="26" fillId="5" borderId="7" xfId="0" applyNumberFormat="1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 wrapText="1"/>
    </xf>
    <xf numFmtId="0" fontId="9" fillId="13" borderId="64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67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3" fillId="13" borderId="61" xfId="0" applyFont="1" applyFill="1" applyBorder="1" applyAlignment="1">
      <alignment horizontal="center" vertical="center" textRotation="90" wrapText="1"/>
    </xf>
    <xf numFmtId="0" fontId="3" fillId="13" borderId="50" xfId="0" applyFont="1" applyFill="1" applyBorder="1" applyAlignment="1">
      <alignment horizontal="center" vertical="center" textRotation="90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32" xfId="0" applyFont="1" applyBorder="1" applyAlignment="1">
      <alignment horizontal="center"/>
    </xf>
    <xf numFmtId="0" fontId="9" fillId="3" borderId="6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121" xfId="0" applyFont="1" applyFill="1" applyBorder="1" applyAlignment="1">
      <alignment horizontal="center" vertical="center" wrapText="1"/>
    </xf>
    <xf numFmtId="0" fontId="1" fillId="3" borderId="131" xfId="0" applyFont="1" applyFill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0" fontId="12" fillId="7" borderId="54" xfId="0" applyFont="1" applyFill="1" applyBorder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3" fillId="7" borderId="126" xfId="0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" fillId="3" borderId="136" xfId="0" applyFont="1" applyFill="1" applyBorder="1" applyAlignment="1">
      <alignment horizontal="center" vertical="center" wrapText="1"/>
    </xf>
    <xf numFmtId="0" fontId="1" fillId="3" borderId="1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3" fillId="13" borderId="69" xfId="0" applyFont="1" applyFill="1" applyBorder="1" applyAlignment="1">
      <alignment horizontal="center" vertical="center" textRotation="90" wrapText="1"/>
    </xf>
    <xf numFmtId="0" fontId="3" fillId="13" borderId="37" xfId="0" applyFont="1" applyFill="1" applyBorder="1" applyAlignment="1">
      <alignment horizontal="center" vertical="center" textRotation="90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center"/>
    </xf>
    <xf numFmtId="0" fontId="61" fillId="0" borderId="51" xfId="0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0" fontId="9" fillId="3" borderId="129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 wrapText="1"/>
    </xf>
    <xf numFmtId="0" fontId="27" fillId="7" borderId="4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textRotation="90" wrapText="1"/>
    </xf>
    <xf numFmtId="0" fontId="3" fillId="13" borderId="3" xfId="0" applyFont="1" applyFill="1" applyBorder="1" applyAlignment="1">
      <alignment horizontal="center" vertical="center" textRotation="90" wrapText="1"/>
    </xf>
    <xf numFmtId="0" fontId="9" fillId="13" borderId="1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9" fillId="8" borderId="54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3" fontId="26" fillId="10" borderId="8" xfId="0" applyNumberFormat="1" applyFont="1" applyFill="1" applyBorder="1" applyAlignment="1">
      <alignment horizontal="center" vertical="center"/>
    </xf>
    <xf numFmtId="0" fontId="45" fillId="10" borderId="8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left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3" fontId="2" fillId="10" borderId="8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3" fillId="7" borderId="59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0" fontId="13" fillId="7" borderId="54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/>
    </xf>
    <xf numFmtId="0" fontId="9" fillId="8" borderId="62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3" borderId="12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3" fontId="26" fillId="5" borderId="8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left" vertical="center" wrapText="1"/>
    </xf>
    <xf numFmtId="0" fontId="45" fillId="10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10" borderId="8" xfId="1" applyFont="1" applyFill="1" applyBorder="1" applyAlignment="1">
      <alignment horizontal="center" vertical="center"/>
    </xf>
    <xf numFmtId="0" fontId="45" fillId="10" borderId="8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6" fillId="10" borderId="40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45" fillId="10" borderId="26" xfId="0" applyFont="1" applyFill="1" applyBorder="1" applyAlignment="1">
      <alignment horizontal="left" vertical="center" wrapText="1"/>
    </xf>
    <xf numFmtId="0" fontId="45" fillId="10" borderId="6" xfId="0" applyFont="1" applyFill="1" applyBorder="1" applyAlignment="1">
      <alignment horizontal="left" vertical="center" wrapText="1"/>
    </xf>
    <xf numFmtId="0" fontId="26" fillId="10" borderId="44" xfId="0" applyFont="1" applyFill="1" applyBorder="1" applyAlignment="1">
      <alignment horizontal="center" vertical="center"/>
    </xf>
    <xf numFmtId="0" fontId="26" fillId="10" borderId="115" xfId="0" applyFont="1" applyFill="1" applyBorder="1" applyAlignment="1">
      <alignment horizontal="center" vertical="center"/>
    </xf>
    <xf numFmtId="3" fontId="45" fillId="10" borderId="8" xfId="0" applyNumberFormat="1" applyFont="1" applyFill="1" applyBorder="1" applyAlignment="1">
      <alignment horizontal="center" vertical="center"/>
    </xf>
    <xf numFmtId="3" fontId="45" fillId="10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 vertical="center" wrapText="1"/>
    </xf>
    <xf numFmtId="0" fontId="40" fillId="0" borderId="18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textRotation="90" wrapText="1"/>
    </xf>
    <xf numFmtId="3" fontId="2" fillId="0" borderId="8" xfId="2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46" fillId="10" borderId="8" xfId="0" applyFont="1" applyFill="1" applyBorder="1" applyAlignment="1">
      <alignment horizontal="center" vertical="center"/>
    </xf>
    <xf numFmtId="0" fontId="30" fillId="10" borderId="18" xfId="0" applyFont="1" applyFill="1" applyBorder="1" applyAlignment="1">
      <alignment horizontal="center"/>
    </xf>
    <xf numFmtId="0" fontId="30" fillId="10" borderId="57" xfId="0" applyFont="1" applyFill="1" applyBorder="1" applyAlignment="1">
      <alignment horizontal="center"/>
    </xf>
    <xf numFmtId="0" fontId="30" fillId="10" borderId="49" xfId="0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3" fontId="2" fillId="0" borderId="26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 wrapText="1"/>
    </xf>
    <xf numFmtId="0" fontId="45" fillId="5" borderId="3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left" vertical="center"/>
    </xf>
    <xf numFmtId="0" fontId="2" fillId="10" borderId="64" xfId="0" applyFont="1" applyFill="1" applyBorder="1" applyAlignment="1">
      <alignment horizontal="left" vertical="center"/>
    </xf>
    <xf numFmtId="3" fontId="2" fillId="10" borderId="40" xfId="0" applyNumberFormat="1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/>
    </xf>
    <xf numFmtId="3" fontId="2" fillId="10" borderId="14" xfId="0" applyNumberFormat="1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45" fillId="10" borderId="26" xfId="0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59" fillId="0" borderId="57" xfId="0" applyFont="1" applyBorder="1"/>
    <xf numFmtId="0" fontId="59" fillId="0" borderId="49" xfId="0" applyFont="1" applyBorder="1"/>
    <xf numFmtId="0" fontId="38" fillId="0" borderId="91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94" xfId="0" applyFont="1" applyBorder="1" applyAlignment="1">
      <alignment horizontal="center" vertical="center" wrapText="1"/>
    </xf>
    <xf numFmtId="0" fontId="38" fillId="0" borderId="95" xfId="0" applyFont="1" applyBorder="1" applyAlignment="1">
      <alignment horizontal="center" vertical="center" wrapText="1"/>
    </xf>
    <xf numFmtId="0" fontId="38" fillId="0" borderId="96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center" vertical="center" wrapText="1"/>
    </xf>
    <xf numFmtId="0" fontId="37" fillId="0" borderId="79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38" fillId="15" borderId="60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3" fillId="7" borderId="59" xfId="0" applyFont="1" applyFill="1" applyBorder="1" applyAlignment="1">
      <alignment horizontal="center" vertical="center" wrapText="1"/>
    </xf>
    <xf numFmtId="0" fontId="23" fillId="7" borderId="60" xfId="0" applyFont="1" applyFill="1" applyBorder="1" applyAlignment="1">
      <alignment horizontal="center" vertical="center" wrapText="1"/>
    </xf>
    <xf numFmtId="0" fontId="23" fillId="7" borderId="57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center" vertical="center" wrapText="1"/>
    </xf>
    <xf numFmtId="0" fontId="23" fillId="7" borderId="68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vertical="center"/>
    </xf>
    <xf numFmtId="2" fontId="35" fillId="10" borderId="8" xfId="0" applyNumberFormat="1" applyFont="1" applyFill="1" applyBorder="1" applyAlignment="1">
      <alignment vertical="center" wrapText="1"/>
    </xf>
    <xf numFmtId="0" fontId="37" fillId="16" borderId="59" xfId="0" applyFont="1" applyFill="1" applyBorder="1" applyAlignment="1">
      <alignment horizontal="center" vertical="center" wrapText="1"/>
    </xf>
    <xf numFmtId="0" fontId="37" fillId="16" borderId="82" xfId="0" applyFont="1" applyFill="1" applyBorder="1" applyAlignment="1">
      <alignment horizontal="center" vertical="center" wrapText="1"/>
    </xf>
    <xf numFmtId="0" fontId="38" fillId="16" borderId="83" xfId="0" applyFont="1" applyFill="1" applyBorder="1" applyAlignment="1">
      <alignment horizontal="center" vertical="center" wrapText="1"/>
    </xf>
    <xf numFmtId="0" fontId="38" fillId="16" borderId="84" xfId="0" applyFont="1" applyFill="1" applyBorder="1" applyAlignment="1">
      <alignment horizontal="center" vertical="center" wrapText="1"/>
    </xf>
    <xf numFmtId="0" fontId="38" fillId="16" borderId="85" xfId="0" applyFont="1" applyFill="1" applyBorder="1" applyAlignment="1">
      <alignment horizontal="center" vertical="center" wrapText="1"/>
    </xf>
    <xf numFmtId="0" fontId="38" fillId="16" borderId="59" xfId="0" applyFont="1" applyFill="1" applyBorder="1" applyAlignment="1">
      <alignment horizontal="center" vertical="center" wrapText="1"/>
    </xf>
    <xf numFmtId="0" fontId="38" fillId="16" borderId="60" xfId="0" applyFont="1" applyFill="1" applyBorder="1" applyAlignment="1">
      <alignment horizontal="center" vertical="center" wrapText="1"/>
    </xf>
    <xf numFmtId="0" fontId="38" fillId="16" borderId="54" xfId="0" applyFont="1" applyFill="1" applyBorder="1" applyAlignment="1">
      <alignment horizontal="center" vertical="center" wrapText="1"/>
    </xf>
    <xf numFmtId="0" fontId="38" fillId="9" borderId="89" xfId="0" applyFont="1" applyFill="1" applyBorder="1" applyAlignment="1">
      <alignment horizontal="center" vertical="center" wrapText="1"/>
    </xf>
    <xf numFmtId="0" fontId="38" fillId="9" borderId="90" xfId="0" applyFont="1" applyFill="1" applyBorder="1" applyAlignment="1">
      <alignment horizontal="center" vertical="center" wrapText="1"/>
    </xf>
    <xf numFmtId="0" fontId="24" fillId="3" borderId="116" xfId="0" applyFont="1" applyFill="1" applyBorder="1" applyAlignment="1">
      <alignment horizontal="center" vertical="center" wrapText="1"/>
    </xf>
    <xf numFmtId="0" fontId="24" fillId="3" borderId="119" xfId="0" applyFont="1" applyFill="1" applyBorder="1" applyAlignment="1">
      <alignment horizontal="center" vertical="center" wrapText="1"/>
    </xf>
    <xf numFmtId="0" fontId="35" fillId="10" borderId="41" xfId="0" applyFont="1" applyFill="1" applyBorder="1" applyAlignment="1">
      <alignment horizontal="center" vertical="center"/>
    </xf>
    <xf numFmtId="0" fontId="35" fillId="10" borderId="13" xfId="0" applyFont="1" applyFill="1" applyBorder="1" applyAlignment="1">
      <alignment horizontal="center" vertical="center"/>
    </xf>
    <xf numFmtId="0" fontId="35" fillId="10" borderId="14" xfId="0" applyFont="1" applyFill="1" applyBorder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3" fontId="35" fillId="0" borderId="8" xfId="0" applyNumberFormat="1" applyFont="1" applyBorder="1" applyAlignment="1">
      <alignment horizontal="center" vertical="center"/>
    </xf>
    <xf numFmtId="3" fontId="35" fillId="10" borderId="8" xfId="0" applyNumberFormat="1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left" vertical="center" wrapText="1"/>
    </xf>
    <xf numFmtId="0" fontId="38" fillId="0" borderId="98" xfId="0" applyFont="1" applyBorder="1" applyAlignment="1">
      <alignment horizontal="center" vertical="center" wrapText="1"/>
    </xf>
    <xf numFmtId="0" fontId="38" fillId="0" borderId="99" xfId="0" applyFont="1" applyBorder="1" applyAlignment="1">
      <alignment horizontal="center" vertical="center" wrapText="1"/>
    </xf>
    <xf numFmtId="0" fontId="38" fillId="0" borderId="100" xfId="0" applyFont="1" applyBorder="1" applyAlignment="1">
      <alignment horizontal="center" vertical="center" wrapText="1"/>
    </xf>
    <xf numFmtId="0" fontId="38" fillId="0" borderId="102" xfId="0" applyFont="1" applyBorder="1" applyAlignment="1">
      <alignment horizontal="center" vertical="center" wrapText="1"/>
    </xf>
    <xf numFmtId="0" fontId="38" fillId="0" borderId="103" xfId="0" applyFont="1" applyBorder="1" applyAlignment="1">
      <alignment horizontal="center" vertical="center" wrapText="1"/>
    </xf>
    <xf numFmtId="0" fontId="38" fillId="0" borderId="104" xfId="0" applyFont="1" applyBorder="1" applyAlignment="1">
      <alignment horizontal="center" vertical="center" wrapText="1"/>
    </xf>
    <xf numFmtId="0" fontId="38" fillId="9" borderId="76" xfId="0" applyFont="1" applyFill="1" applyBorder="1" applyAlignment="1">
      <alignment horizontal="center" vertical="center" wrapText="1"/>
    </xf>
    <xf numFmtId="0" fontId="38" fillId="9" borderId="97" xfId="0" applyFont="1" applyFill="1" applyBorder="1" applyAlignment="1">
      <alignment horizontal="center" vertical="center" wrapText="1"/>
    </xf>
    <xf numFmtId="0" fontId="38" fillId="9" borderId="77" xfId="0" applyFont="1" applyFill="1" applyBorder="1" applyAlignment="1">
      <alignment horizontal="center" vertical="center" wrapText="1"/>
    </xf>
    <xf numFmtId="0" fontId="38" fillId="9" borderId="101" xfId="0" applyFont="1" applyFill="1" applyBorder="1" applyAlignment="1">
      <alignment horizontal="center" vertical="center" wrapText="1"/>
    </xf>
    <xf numFmtId="0" fontId="23" fillId="7" borderId="54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0" fillId="8" borderId="62" xfId="0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horizontal="center" vertical="center" wrapText="1"/>
    </xf>
    <xf numFmtId="0" fontId="27" fillId="7" borderId="57" xfId="0" applyFont="1" applyFill="1" applyBorder="1" applyAlignment="1">
      <alignment horizontal="center" vertical="center" wrapText="1"/>
    </xf>
    <xf numFmtId="0" fontId="20" fillId="13" borderId="21" xfId="0" applyFont="1" applyFill="1" applyBorder="1" applyAlignment="1">
      <alignment horizontal="center" vertical="center" textRotation="90" wrapText="1"/>
    </xf>
    <xf numFmtId="0" fontId="20" fillId="13" borderId="17" xfId="0" applyFont="1" applyFill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9" fillId="13" borderId="40" xfId="0" applyFont="1" applyFill="1" applyBorder="1" applyAlignment="1">
      <alignment horizontal="center" vertical="center" wrapText="1"/>
    </xf>
    <xf numFmtId="0" fontId="9" fillId="13" borderId="43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center" vertical="center" wrapText="1"/>
    </xf>
    <xf numFmtId="3" fontId="26" fillId="10" borderId="42" xfId="0" applyNumberFormat="1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left" vertical="center" wrapText="1"/>
    </xf>
    <xf numFmtId="0" fontId="26" fillId="5" borderId="22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2" fontId="35" fillId="0" borderId="8" xfId="0" applyNumberFormat="1" applyFont="1" applyBorder="1" applyAlignment="1">
      <alignment vertical="center" wrapText="1"/>
    </xf>
    <xf numFmtId="0" fontId="35" fillId="0" borderId="21" xfId="0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0" fontId="26" fillId="10" borderId="8" xfId="0" applyFont="1" applyFill="1" applyBorder="1" applyAlignment="1">
      <alignment vertical="center" wrapText="1"/>
    </xf>
    <xf numFmtId="0" fontId="46" fillId="13" borderId="61" xfId="0" applyFont="1" applyFill="1" applyBorder="1" applyAlignment="1">
      <alignment horizontal="center" vertical="center" textRotation="90" wrapText="1"/>
    </xf>
    <xf numFmtId="0" fontId="46" fillId="13" borderId="62" xfId="0" applyFont="1" applyFill="1" applyBorder="1" applyAlignment="1">
      <alignment horizontal="center" vertical="center" textRotation="90" wrapText="1"/>
    </xf>
    <xf numFmtId="0" fontId="35" fillId="10" borderId="7" xfId="0" applyFont="1" applyFill="1" applyBorder="1" applyAlignment="1">
      <alignment horizontal="center" vertical="center"/>
    </xf>
    <xf numFmtId="0" fontId="35" fillId="10" borderId="8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28" fillId="19" borderId="18" xfId="0" applyFont="1" applyFill="1" applyBorder="1" applyAlignment="1">
      <alignment horizontal="center" vertical="center"/>
    </xf>
    <xf numFmtId="0" fontId="28" fillId="19" borderId="49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38" fillId="0" borderId="86" xfId="0" applyFont="1" applyBorder="1" applyAlignment="1">
      <alignment horizontal="center" vertical="center" wrapText="1"/>
    </xf>
    <xf numFmtId="0" fontId="38" fillId="0" borderId="87" xfId="0" applyFont="1" applyBorder="1" applyAlignment="1">
      <alignment horizontal="center" vertical="center" wrapText="1"/>
    </xf>
    <xf numFmtId="0" fontId="38" fillId="0" borderId="88" xfId="0" applyFont="1" applyBorder="1" applyAlignment="1">
      <alignment horizontal="center" vertical="center" wrapText="1"/>
    </xf>
  </cellXfs>
  <cellStyles count="3">
    <cellStyle name="Milliers" xfId="2" builtinId="3"/>
    <cellStyle name="Milliers [0] 2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115"/>
  <sheetViews>
    <sheetView tabSelected="1" topLeftCell="A93" zoomScale="84" zoomScaleNormal="84" workbookViewId="0">
      <selection activeCell="C53" sqref="C53:C69"/>
    </sheetView>
  </sheetViews>
  <sheetFormatPr baseColWidth="10" defaultRowHeight="15" x14ac:dyDescent="0.25"/>
  <cols>
    <col min="1" max="1" width="5.42578125" customWidth="1"/>
    <col min="2" max="2" width="46.140625" customWidth="1"/>
    <col min="3" max="3" width="20.140625" customWidth="1"/>
    <col min="4" max="4" width="15.7109375" customWidth="1"/>
    <col min="5" max="5" width="13.28515625" customWidth="1"/>
    <col min="6" max="6" width="7.140625" customWidth="1"/>
    <col min="7" max="7" width="10.28515625" bestFit="1" customWidth="1"/>
    <col min="8" max="8" width="13.5703125" customWidth="1"/>
    <col min="9" max="9" width="26.42578125" customWidth="1"/>
    <col min="10" max="10" width="26.5703125" customWidth="1"/>
    <col min="11" max="11" width="21.140625" customWidth="1"/>
    <col min="12" max="12" width="20.85546875" customWidth="1"/>
    <col min="13" max="13" width="24.7109375" customWidth="1"/>
    <col min="14" max="14" width="24.42578125" customWidth="1"/>
    <col min="15" max="15" width="26.5703125" customWidth="1"/>
    <col min="16" max="16" width="20.7109375" customWidth="1"/>
    <col min="17" max="17" width="20.7109375" bestFit="1" customWidth="1"/>
    <col min="18" max="18" width="11.42578125" customWidth="1"/>
    <col min="19" max="19" width="21.140625" customWidth="1"/>
    <col min="20" max="20" width="20.5703125" customWidth="1"/>
    <col min="21" max="22" width="20.7109375" customWidth="1"/>
    <col min="23" max="23" width="22" customWidth="1"/>
    <col min="24" max="24" width="26" customWidth="1"/>
    <col min="25" max="27" width="11.42578125" customWidth="1"/>
  </cols>
  <sheetData>
    <row r="2" spans="1:27" ht="23.45" x14ac:dyDescent="0.55000000000000004">
      <c r="B2" s="18"/>
      <c r="C2" s="3"/>
      <c r="D2" s="3"/>
      <c r="E2" s="3"/>
      <c r="F2" s="3"/>
      <c r="G2" s="3"/>
      <c r="J2" s="3"/>
      <c r="K2" s="17" t="s">
        <v>4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B3" s="42" t="s">
        <v>35</v>
      </c>
      <c r="C3" s="614"/>
      <c r="D3" s="615"/>
      <c r="E3" s="615"/>
      <c r="F3" s="615"/>
      <c r="G3" s="615"/>
      <c r="H3" s="615"/>
      <c r="I3" s="616"/>
      <c r="J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 x14ac:dyDescent="0.25">
      <c r="B4" s="42" t="s">
        <v>36</v>
      </c>
      <c r="C4" s="614"/>
      <c r="D4" s="615"/>
      <c r="E4" s="615"/>
      <c r="F4" s="615"/>
      <c r="G4" s="615"/>
      <c r="H4" s="615"/>
      <c r="I4" s="616"/>
      <c r="J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25" customHeight="1" x14ac:dyDescent="0.35">
      <c r="B5" s="42" t="s">
        <v>37</v>
      </c>
      <c r="C5" s="614"/>
      <c r="D5" s="615"/>
      <c r="E5" s="615"/>
      <c r="F5" s="615"/>
      <c r="G5" s="615"/>
      <c r="H5" s="615"/>
      <c r="I5" s="616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3.5" customHeight="1" x14ac:dyDescent="0.25">
      <c r="B6" s="42" t="s">
        <v>38</v>
      </c>
      <c r="C6" s="614"/>
      <c r="D6" s="615"/>
      <c r="E6" s="615"/>
      <c r="F6" s="615"/>
      <c r="G6" s="615"/>
      <c r="H6" s="615"/>
      <c r="I6" s="616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2.75" customHeight="1" x14ac:dyDescent="0.25">
      <c r="B7" s="42" t="s">
        <v>39</v>
      </c>
      <c r="C7" s="614"/>
      <c r="D7" s="615"/>
      <c r="E7" s="615"/>
      <c r="F7" s="615"/>
      <c r="G7" s="615"/>
      <c r="H7" s="615"/>
      <c r="I7" s="616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6" x14ac:dyDescent="0.35">
      <c r="A8" s="32"/>
      <c r="B8" s="33"/>
      <c r="C8" s="33"/>
      <c r="D8" s="33"/>
      <c r="E8" s="33"/>
      <c r="F8" s="33"/>
      <c r="G8" s="33"/>
      <c r="H8" s="33"/>
      <c r="I8" s="33"/>
      <c r="J8" s="34"/>
      <c r="K8" s="32"/>
      <c r="L8" s="32"/>
      <c r="M8" s="32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23.45" x14ac:dyDescent="0.55000000000000004">
      <c r="A9" s="29"/>
      <c r="B9" s="29"/>
      <c r="C9" s="29"/>
      <c r="D9" s="29"/>
      <c r="E9" s="29"/>
      <c r="F9" s="29"/>
      <c r="G9" s="29"/>
      <c r="H9" s="29"/>
      <c r="I9" s="29"/>
      <c r="J9" s="128" t="s">
        <v>148</v>
      </c>
      <c r="K9" s="128"/>
      <c r="L9" s="128"/>
      <c r="M9" s="128"/>
      <c r="N9" s="128"/>
      <c r="O9" s="128"/>
      <c r="P9" s="1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14.45" x14ac:dyDescent="0.35">
      <c r="M10" s="4"/>
    </row>
    <row r="11" spans="1:27" ht="9" customHeight="1" thickBot="1" x14ac:dyDescent="0.4">
      <c r="B11" s="1"/>
    </row>
    <row r="12" spans="1:27" ht="37.5" customHeight="1" thickBot="1" x14ac:dyDescent="0.3">
      <c r="A12" s="603" t="s">
        <v>27</v>
      </c>
      <c r="B12" s="604"/>
      <c r="C12" s="604"/>
      <c r="D12" s="604"/>
      <c r="E12" s="604"/>
      <c r="F12" s="604"/>
      <c r="G12" s="605"/>
      <c r="H12" s="617" t="s">
        <v>30</v>
      </c>
      <c r="I12" s="529" t="s">
        <v>6</v>
      </c>
      <c r="J12" s="530"/>
      <c r="K12" s="530"/>
      <c r="L12" s="530"/>
      <c r="M12" s="531"/>
      <c r="N12" s="601" t="s">
        <v>7</v>
      </c>
      <c r="O12" s="602"/>
      <c r="P12" s="603" t="s">
        <v>8</v>
      </c>
      <c r="Q12" s="604"/>
      <c r="R12" s="605"/>
      <c r="S12" s="529" t="s">
        <v>9</v>
      </c>
      <c r="T12" s="530"/>
      <c r="U12" s="530"/>
      <c r="V12" s="530"/>
      <c r="W12" s="530"/>
      <c r="X12" s="530"/>
      <c r="Y12" s="531"/>
      <c r="Z12" s="529" t="s">
        <v>97</v>
      </c>
      <c r="AA12" s="531"/>
    </row>
    <row r="13" spans="1:27" ht="63" x14ac:dyDescent="0.25">
      <c r="A13" s="606" t="s">
        <v>25</v>
      </c>
      <c r="B13" s="585" t="s">
        <v>26</v>
      </c>
      <c r="C13" s="585" t="s">
        <v>74</v>
      </c>
      <c r="D13" s="585" t="s">
        <v>13</v>
      </c>
      <c r="E13" s="585" t="s">
        <v>90</v>
      </c>
      <c r="F13" s="585" t="s">
        <v>15</v>
      </c>
      <c r="G13" s="620" t="s">
        <v>34</v>
      </c>
      <c r="H13" s="618"/>
      <c r="I13" s="622" t="s">
        <v>94</v>
      </c>
      <c r="J13" s="38" t="s">
        <v>5</v>
      </c>
      <c r="K13" s="38" t="s">
        <v>24</v>
      </c>
      <c r="L13" s="38" t="s">
        <v>95</v>
      </c>
      <c r="M13" s="44" t="s">
        <v>149</v>
      </c>
      <c r="N13" s="45" t="s">
        <v>17</v>
      </c>
      <c r="O13" s="44" t="s">
        <v>23</v>
      </c>
      <c r="P13" s="46" t="s">
        <v>98</v>
      </c>
      <c r="Q13" s="13" t="s">
        <v>99</v>
      </c>
      <c r="R13" s="12" t="s">
        <v>89</v>
      </c>
      <c r="S13" s="46" t="s">
        <v>139</v>
      </c>
      <c r="T13" s="13" t="s">
        <v>140</v>
      </c>
      <c r="U13" s="609" t="s">
        <v>73</v>
      </c>
      <c r="V13" s="13" t="s">
        <v>83</v>
      </c>
      <c r="W13" s="12" t="s">
        <v>10</v>
      </c>
      <c r="X13" s="130" t="s">
        <v>96</v>
      </c>
      <c r="Y13" s="12" t="s">
        <v>121</v>
      </c>
      <c r="Z13" s="611" t="s">
        <v>12</v>
      </c>
      <c r="AA13" s="612" t="s">
        <v>75</v>
      </c>
    </row>
    <row r="14" spans="1:27" ht="16.5" thickBot="1" x14ac:dyDescent="0.3">
      <c r="A14" s="607"/>
      <c r="B14" s="608"/>
      <c r="C14" s="608"/>
      <c r="D14" s="608"/>
      <c r="E14" s="608"/>
      <c r="F14" s="608"/>
      <c r="G14" s="621"/>
      <c r="H14" s="619"/>
      <c r="I14" s="623"/>
      <c r="J14" s="6" t="s">
        <v>81</v>
      </c>
      <c r="K14" s="71" t="s">
        <v>79</v>
      </c>
      <c r="L14" s="6" t="s">
        <v>80</v>
      </c>
      <c r="M14" s="7" t="s">
        <v>78</v>
      </c>
      <c r="N14" s="8" t="s">
        <v>81</v>
      </c>
      <c r="O14" s="7" t="s">
        <v>79</v>
      </c>
      <c r="P14" s="131" t="s">
        <v>80</v>
      </c>
      <c r="Q14" s="132" t="s">
        <v>78</v>
      </c>
      <c r="R14" s="133" t="s">
        <v>150</v>
      </c>
      <c r="S14" s="8" t="s">
        <v>84</v>
      </c>
      <c r="T14" s="134" t="s">
        <v>78</v>
      </c>
      <c r="U14" s="610"/>
      <c r="V14" s="5" t="s">
        <v>84</v>
      </c>
      <c r="W14" s="135" t="s">
        <v>120</v>
      </c>
      <c r="X14" s="136" t="s">
        <v>151</v>
      </c>
      <c r="Y14" s="73" t="s">
        <v>119</v>
      </c>
      <c r="Z14" s="610"/>
      <c r="AA14" s="613"/>
    </row>
    <row r="15" spans="1:27" ht="15.75" x14ac:dyDescent="0.25">
      <c r="A15" s="596">
        <v>1</v>
      </c>
      <c r="B15" s="597"/>
      <c r="C15" s="598"/>
      <c r="D15" s="599"/>
      <c r="E15" s="598"/>
      <c r="F15" s="598"/>
      <c r="G15" s="600"/>
      <c r="H15" s="137" t="s">
        <v>28</v>
      </c>
      <c r="I15" s="138"/>
      <c r="J15" s="177"/>
      <c r="K15" s="139"/>
      <c r="L15" s="139"/>
      <c r="M15" s="140"/>
      <c r="N15" s="138"/>
      <c r="O15" s="141"/>
      <c r="P15" s="80"/>
      <c r="Q15" s="142"/>
      <c r="R15" s="143"/>
      <c r="S15" s="144"/>
      <c r="T15" s="144"/>
      <c r="U15" s="139"/>
      <c r="V15" s="139"/>
      <c r="W15" s="139"/>
      <c r="X15" s="145"/>
      <c r="Y15" s="146"/>
      <c r="Z15" s="138"/>
      <c r="AA15" s="140"/>
    </row>
    <row r="16" spans="1:27" ht="15.75" x14ac:dyDescent="0.25">
      <c r="A16" s="594"/>
      <c r="B16" s="595"/>
      <c r="C16" s="477"/>
      <c r="D16" s="581"/>
      <c r="E16" s="477"/>
      <c r="F16" s="477"/>
      <c r="G16" s="479"/>
      <c r="H16" s="147" t="s">
        <v>29</v>
      </c>
      <c r="I16" s="148"/>
      <c r="J16" s="149"/>
      <c r="K16" s="149"/>
      <c r="L16" s="149"/>
      <c r="M16" s="150"/>
      <c r="N16" s="148"/>
      <c r="O16" s="151"/>
      <c r="P16" s="148"/>
      <c r="Q16" s="149"/>
      <c r="R16" s="150"/>
      <c r="S16" s="152"/>
      <c r="T16" s="152"/>
      <c r="U16" s="60"/>
      <c r="V16" s="149"/>
      <c r="W16" s="149"/>
      <c r="X16" s="149"/>
      <c r="Y16" s="150"/>
      <c r="Z16" s="59"/>
      <c r="AA16" s="153"/>
    </row>
    <row r="17" spans="1:27" ht="15.75" x14ac:dyDescent="0.25">
      <c r="A17" s="594">
        <v>2</v>
      </c>
      <c r="B17" s="595"/>
      <c r="C17" s="477"/>
      <c r="D17" s="581"/>
      <c r="E17" s="477"/>
      <c r="F17" s="477"/>
      <c r="G17" s="479"/>
      <c r="H17" s="137" t="s">
        <v>28</v>
      </c>
      <c r="I17" s="61"/>
      <c r="J17" s="62"/>
      <c r="K17" s="62"/>
      <c r="L17" s="62"/>
      <c r="M17" s="154"/>
      <c r="N17" s="61"/>
      <c r="O17" s="155"/>
      <c r="P17" s="61"/>
      <c r="Q17" s="62"/>
      <c r="R17" s="154"/>
      <c r="S17" s="75"/>
      <c r="T17" s="75"/>
      <c r="U17" s="62"/>
      <c r="V17" s="156"/>
      <c r="W17" s="62"/>
      <c r="X17" s="58"/>
      <c r="Y17" s="157"/>
      <c r="Z17" s="61"/>
      <c r="AA17" s="154"/>
    </row>
    <row r="18" spans="1:27" ht="15.75" x14ac:dyDescent="0.25">
      <c r="A18" s="594"/>
      <c r="B18" s="595"/>
      <c r="C18" s="477"/>
      <c r="D18" s="581"/>
      <c r="E18" s="477"/>
      <c r="F18" s="477"/>
      <c r="G18" s="479"/>
      <c r="H18" s="147" t="s">
        <v>29</v>
      </c>
      <c r="I18" s="59"/>
      <c r="J18" s="60"/>
      <c r="K18" s="60"/>
      <c r="L18" s="60"/>
      <c r="M18" s="153"/>
      <c r="N18" s="59"/>
      <c r="O18" s="158"/>
      <c r="P18" s="59"/>
      <c r="Q18" s="60"/>
      <c r="R18" s="153"/>
      <c r="S18" s="74"/>
      <c r="T18" s="74"/>
      <c r="U18" s="60"/>
      <c r="V18" s="60"/>
      <c r="W18" s="60"/>
      <c r="X18" s="60"/>
      <c r="Y18" s="153"/>
      <c r="Z18" s="59"/>
      <c r="AA18" s="153"/>
    </row>
    <row r="19" spans="1:27" ht="15.75" x14ac:dyDescent="0.25">
      <c r="A19" s="594">
        <v>3</v>
      </c>
      <c r="B19" s="595"/>
      <c r="C19" s="477"/>
      <c r="D19" s="581"/>
      <c r="E19" s="477"/>
      <c r="F19" s="477"/>
      <c r="G19" s="479"/>
      <c r="H19" s="137" t="s">
        <v>28</v>
      </c>
      <c r="I19" s="61"/>
      <c r="J19" s="62"/>
      <c r="K19" s="62"/>
      <c r="L19" s="62"/>
      <c r="M19" s="154"/>
      <c r="N19" s="61"/>
      <c r="O19" s="155"/>
      <c r="P19" s="61"/>
      <c r="Q19" s="62"/>
      <c r="R19" s="154"/>
      <c r="S19" s="75"/>
      <c r="T19" s="75"/>
      <c r="U19" s="62"/>
      <c r="V19" s="156"/>
      <c r="W19" s="62"/>
      <c r="X19" s="58"/>
      <c r="Y19" s="157"/>
      <c r="Z19" s="61"/>
      <c r="AA19" s="154"/>
    </row>
    <row r="20" spans="1:27" ht="15.75" x14ac:dyDescent="0.25">
      <c r="A20" s="594"/>
      <c r="B20" s="595"/>
      <c r="C20" s="477"/>
      <c r="D20" s="581"/>
      <c r="E20" s="477"/>
      <c r="F20" s="477"/>
      <c r="G20" s="479"/>
      <c r="H20" s="147" t="s">
        <v>29</v>
      </c>
      <c r="I20" s="59"/>
      <c r="J20" s="60"/>
      <c r="K20" s="60"/>
      <c r="L20" s="60"/>
      <c r="M20" s="153"/>
      <c r="N20" s="59"/>
      <c r="O20" s="158"/>
      <c r="P20" s="59"/>
      <c r="Q20" s="60"/>
      <c r="R20" s="153"/>
      <c r="S20" s="74"/>
      <c r="T20" s="74"/>
      <c r="U20" s="60"/>
      <c r="V20" s="60"/>
      <c r="W20" s="60"/>
      <c r="X20" s="60"/>
      <c r="Y20" s="153"/>
      <c r="Z20" s="59"/>
      <c r="AA20" s="153"/>
    </row>
    <row r="21" spans="1:27" ht="15.75" x14ac:dyDescent="0.25">
      <c r="A21" s="594">
        <v>4</v>
      </c>
      <c r="B21" s="595"/>
      <c r="C21" s="477"/>
      <c r="D21" s="581"/>
      <c r="E21" s="477"/>
      <c r="F21" s="477"/>
      <c r="G21" s="479"/>
      <c r="H21" s="137" t="s">
        <v>28</v>
      </c>
      <c r="I21" s="61"/>
      <c r="J21" s="62"/>
      <c r="K21" s="62"/>
      <c r="L21" s="62"/>
      <c r="M21" s="154"/>
      <c r="N21" s="61"/>
      <c r="O21" s="155"/>
      <c r="P21" s="61"/>
      <c r="Q21" s="62"/>
      <c r="R21" s="154"/>
      <c r="S21" s="75"/>
      <c r="T21" s="75"/>
      <c r="U21" s="62"/>
      <c r="V21" s="156"/>
      <c r="W21" s="62"/>
      <c r="X21" s="58"/>
      <c r="Y21" s="157"/>
      <c r="Z21" s="61"/>
      <c r="AA21" s="154"/>
    </row>
    <row r="22" spans="1:27" ht="15.75" x14ac:dyDescent="0.25">
      <c r="A22" s="594"/>
      <c r="B22" s="595"/>
      <c r="C22" s="477"/>
      <c r="D22" s="581"/>
      <c r="E22" s="477"/>
      <c r="F22" s="477"/>
      <c r="G22" s="479"/>
      <c r="H22" s="147" t="s">
        <v>29</v>
      </c>
      <c r="I22" s="59"/>
      <c r="J22" s="60"/>
      <c r="K22" s="60"/>
      <c r="L22" s="60"/>
      <c r="M22" s="153"/>
      <c r="N22" s="59"/>
      <c r="O22" s="158"/>
      <c r="P22" s="59"/>
      <c r="Q22" s="60"/>
      <c r="R22" s="153"/>
      <c r="S22" s="74"/>
      <c r="T22" s="74"/>
      <c r="U22" s="60"/>
      <c r="V22" s="60"/>
      <c r="W22" s="60"/>
      <c r="X22" s="60"/>
      <c r="Y22" s="153"/>
      <c r="Z22" s="59"/>
      <c r="AA22" s="153"/>
    </row>
    <row r="23" spans="1:27" ht="15.75" x14ac:dyDescent="0.25">
      <c r="A23" s="594">
        <v>5</v>
      </c>
      <c r="B23" s="595"/>
      <c r="C23" s="477"/>
      <c r="D23" s="581"/>
      <c r="E23" s="477"/>
      <c r="F23" s="477"/>
      <c r="G23" s="479"/>
      <c r="H23" s="137" t="s">
        <v>28</v>
      </c>
      <c r="I23" s="61"/>
      <c r="J23" s="62"/>
      <c r="K23" s="62"/>
      <c r="L23" s="62"/>
      <c r="M23" s="154"/>
      <c r="N23" s="61"/>
      <c r="O23" s="155"/>
      <c r="P23" s="61"/>
      <c r="Q23" s="62"/>
      <c r="R23" s="154"/>
      <c r="S23" s="75"/>
      <c r="T23" s="75"/>
      <c r="U23" s="62"/>
      <c r="V23" s="62"/>
      <c r="W23" s="62"/>
      <c r="X23" s="58"/>
      <c r="Y23" s="157"/>
      <c r="Z23" s="61"/>
      <c r="AA23" s="154"/>
    </row>
    <row r="24" spans="1:27" ht="15.75" x14ac:dyDescent="0.25">
      <c r="A24" s="594"/>
      <c r="B24" s="595"/>
      <c r="C24" s="477"/>
      <c r="D24" s="581"/>
      <c r="E24" s="477"/>
      <c r="F24" s="477"/>
      <c r="G24" s="479"/>
      <c r="H24" s="147" t="s">
        <v>29</v>
      </c>
      <c r="I24" s="59"/>
      <c r="J24" s="60"/>
      <c r="K24" s="60"/>
      <c r="L24" s="60"/>
      <c r="M24" s="153"/>
      <c r="N24" s="59"/>
      <c r="O24" s="158"/>
      <c r="P24" s="59"/>
      <c r="Q24" s="60"/>
      <c r="R24" s="153"/>
      <c r="S24" s="74"/>
      <c r="T24" s="74"/>
      <c r="U24" s="60"/>
      <c r="V24" s="60"/>
      <c r="W24" s="60"/>
      <c r="X24" s="60"/>
      <c r="Y24" s="153"/>
      <c r="Z24" s="59"/>
      <c r="AA24" s="153"/>
    </row>
    <row r="25" spans="1:27" ht="15.75" x14ac:dyDescent="0.25">
      <c r="A25" s="577">
        <v>6</v>
      </c>
      <c r="B25" s="579"/>
      <c r="C25" s="579" t="s">
        <v>40</v>
      </c>
      <c r="D25" s="581"/>
      <c r="E25" s="477"/>
      <c r="F25" s="477"/>
      <c r="G25" s="479"/>
      <c r="H25" s="137" t="s">
        <v>28</v>
      </c>
      <c r="I25" s="61"/>
      <c r="J25" s="62"/>
      <c r="K25" s="62"/>
      <c r="L25" s="62"/>
      <c r="M25" s="154"/>
      <c r="N25" s="61"/>
      <c r="O25" s="155"/>
      <c r="P25" s="61"/>
      <c r="Q25" s="62"/>
      <c r="R25" s="154"/>
      <c r="S25" s="75"/>
      <c r="T25" s="75"/>
      <c r="U25" s="62"/>
      <c r="V25" s="62"/>
      <c r="W25" s="62"/>
      <c r="X25" s="58"/>
      <c r="Y25" s="157"/>
      <c r="Z25" s="61"/>
      <c r="AA25" s="154"/>
    </row>
    <row r="26" spans="1:27" ht="16.5" thickBot="1" x14ac:dyDescent="0.3">
      <c r="A26" s="578"/>
      <c r="B26" s="580"/>
      <c r="C26" s="580"/>
      <c r="D26" s="582"/>
      <c r="E26" s="478"/>
      <c r="F26" s="478"/>
      <c r="G26" s="480"/>
      <c r="H26" s="159" t="s">
        <v>29</v>
      </c>
      <c r="I26" s="63"/>
      <c r="J26" s="64"/>
      <c r="K26" s="64"/>
      <c r="L26" s="64"/>
      <c r="M26" s="160"/>
      <c r="N26" s="63"/>
      <c r="O26" s="161"/>
      <c r="P26" s="63"/>
      <c r="Q26" s="64"/>
      <c r="R26" s="160"/>
      <c r="S26" s="162"/>
      <c r="T26" s="162"/>
      <c r="U26" s="163"/>
      <c r="V26" s="163"/>
      <c r="W26" s="163"/>
      <c r="X26" s="163"/>
      <c r="Y26" s="164"/>
      <c r="Z26" s="63"/>
      <c r="AA26" s="160"/>
    </row>
    <row r="27" spans="1:27" ht="15.75" thickBot="1" x14ac:dyDescent="0.3">
      <c r="A27" s="165"/>
      <c r="B27" s="166" t="s">
        <v>3</v>
      </c>
      <c r="C27" s="167"/>
      <c r="D27" s="167"/>
      <c r="E27" s="168"/>
      <c r="F27" s="168"/>
      <c r="G27" s="169"/>
      <c r="H27" s="170"/>
      <c r="I27" s="53"/>
      <c r="J27" s="51"/>
      <c r="K27" s="51"/>
      <c r="L27" s="51"/>
      <c r="M27" s="52"/>
      <c r="N27" s="53"/>
      <c r="O27" s="52"/>
      <c r="P27" s="171"/>
      <c r="Q27" s="172"/>
      <c r="R27" s="173"/>
      <c r="S27" s="53"/>
      <c r="T27" s="76"/>
      <c r="U27" s="51"/>
      <c r="V27" s="51"/>
      <c r="W27" s="51"/>
      <c r="X27" s="51"/>
      <c r="Y27" s="52"/>
      <c r="Z27" s="53"/>
      <c r="AA27" s="170"/>
    </row>
    <row r="28" spans="1:27" ht="14.45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40"/>
      <c r="P28" s="26"/>
      <c r="Q28" s="26"/>
      <c r="R28" s="26"/>
      <c r="S28" s="26"/>
      <c r="T28" s="40"/>
      <c r="U28" s="26"/>
      <c r="V28" s="26"/>
      <c r="W28" s="26"/>
      <c r="X28" s="26"/>
      <c r="Y28" s="26"/>
      <c r="Z28" s="28"/>
      <c r="AA28" s="28"/>
    </row>
    <row r="29" spans="1:27" ht="14.45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4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8"/>
      <c r="AA29" s="28"/>
    </row>
    <row r="30" spans="1:27" ht="14.45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8"/>
      <c r="Z30" s="26"/>
      <c r="AA30" s="26"/>
    </row>
    <row r="31" spans="1:27" ht="14.45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8"/>
      <c r="Z31" s="26"/>
      <c r="AA31" s="26"/>
    </row>
    <row r="32" spans="1:27" ht="14.45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8"/>
      <c r="Z32" s="26"/>
      <c r="AA32" s="26"/>
    </row>
    <row r="33" spans="1:27" ht="14.45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8"/>
      <c r="Z33" s="26"/>
      <c r="AA33" s="26"/>
    </row>
    <row r="34" spans="1:27" ht="14.45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8"/>
      <c r="Z34" s="26"/>
      <c r="AA34" s="26"/>
    </row>
    <row r="35" spans="1:27" ht="14.45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8"/>
      <c r="Z35" s="26"/>
      <c r="AA35" s="26"/>
    </row>
    <row r="36" spans="1:27" ht="14.45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8"/>
      <c r="Z36" s="26"/>
      <c r="AA36" s="26"/>
    </row>
    <row r="37" spans="1:27" ht="14.45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8"/>
      <c r="Z37" s="26"/>
      <c r="AA37" s="26"/>
    </row>
    <row r="38" spans="1:27" ht="14.45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8"/>
      <c r="Z38" s="26"/>
      <c r="AA38" s="26"/>
    </row>
    <row r="39" spans="1:27" ht="14.45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8"/>
      <c r="Z39" s="26"/>
      <c r="AA39" s="26"/>
    </row>
    <row r="40" spans="1:27" ht="23.45" x14ac:dyDescent="0.55000000000000004">
      <c r="B40" s="11"/>
      <c r="C40" s="3"/>
      <c r="D40" s="3"/>
      <c r="E40" s="3"/>
      <c r="F40" s="3"/>
      <c r="G40" s="3"/>
      <c r="J40" s="3"/>
      <c r="K40" s="17" t="s">
        <v>4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customHeight="1" x14ac:dyDescent="0.55000000000000004">
      <c r="B41" s="11"/>
      <c r="C41" s="3"/>
      <c r="D41" s="3"/>
      <c r="E41" s="3"/>
      <c r="F41" s="3"/>
      <c r="G41" s="3"/>
      <c r="J41" s="3"/>
      <c r="K41" s="1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5">
      <c r="B42" s="42" t="s">
        <v>35</v>
      </c>
      <c r="C42" s="549" t="s">
        <v>198</v>
      </c>
      <c r="D42" s="550"/>
      <c r="E42" s="550"/>
      <c r="F42" s="550"/>
      <c r="G42" s="550"/>
      <c r="H42" s="550"/>
      <c r="I42" s="551"/>
      <c r="J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6.5" customHeight="1" x14ac:dyDescent="0.25">
      <c r="B43" s="42" t="s">
        <v>36</v>
      </c>
      <c r="C43" s="549">
        <v>2022</v>
      </c>
      <c r="D43" s="550"/>
      <c r="E43" s="550"/>
      <c r="F43" s="550"/>
      <c r="G43" s="550"/>
      <c r="H43" s="550"/>
      <c r="I43" s="551"/>
      <c r="J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6" x14ac:dyDescent="0.35">
      <c r="B44" s="42" t="s">
        <v>37</v>
      </c>
      <c r="C44" s="549" t="s">
        <v>199</v>
      </c>
      <c r="D44" s="550"/>
      <c r="E44" s="550"/>
      <c r="F44" s="550"/>
      <c r="G44" s="550"/>
      <c r="H44" s="550"/>
      <c r="I44" s="551"/>
      <c r="J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" customHeight="1" x14ac:dyDescent="0.25">
      <c r="B45" s="42" t="s">
        <v>38</v>
      </c>
      <c r="C45" s="587" t="s">
        <v>197</v>
      </c>
      <c r="D45" s="588"/>
      <c r="E45" s="588"/>
      <c r="F45" s="588"/>
      <c r="G45" s="588"/>
      <c r="H45" s="588"/>
      <c r="I45" s="589"/>
      <c r="J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" customHeight="1" x14ac:dyDescent="0.3">
      <c r="B46" s="42" t="s">
        <v>39</v>
      </c>
      <c r="C46" s="549" t="s">
        <v>154</v>
      </c>
      <c r="D46" s="550"/>
      <c r="E46" s="550"/>
      <c r="F46" s="550"/>
      <c r="G46" s="550"/>
      <c r="H46" s="550"/>
      <c r="I46" s="551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4"/>
      <c r="Y46" s="4"/>
      <c r="Z46" s="4"/>
      <c r="AA46" s="4"/>
    </row>
    <row r="47" spans="1:27" ht="18.600000000000001" x14ac:dyDescent="0.45">
      <c r="A47" s="241"/>
      <c r="B47" s="241"/>
      <c r="C47" s="241"/>
      <c r="D47" s="241"/>
      <c r="E47" s="241"/>
      <c r="F47" s="241"/>
      <c r="G47" s="241"/>
      <c r="H47" s="241"/>
      <c r="I47" s="241"/>
      <c r="J47" s="244"/>
      <c r="K47" s="244"/>
      <c r="L47" s="244"/>
      <c r="M47" s="244"/>
      <c r="N47" s="244"/>
      <c r="O47" s="244"/>
      <c r="P47" s="242"/>
      <c r="Q47" s="242"/>
      <c r="R47" s="242"/>
      <c r="S47" s="242"/>
      <c r="T47" s="244"/>
      <c r="U47" s="244"/>
      <c r="V47" s="244"/>
      <c r="W47" s="244"/>
      <c r="X47" s="34"/>
      <c r="Y47" s="34"/>
      <c r="Z47" s="34"/>
      <c r="AA47" s="34"/>
    </row>
    <row r="48" spans="1:27" ht="23.45" x14ac:dyDescent="0.55000000000000004">
      <c r="A48" s="241"/>
      <c r="B48" s="241"/>
      <c r="C48" s="241"/>
      <c r="D48" s="241"/>
      <c r="E48" s="241"/>
      <c r="F48" s="241"/>
      <c r="G48" s="241"/>
      <c r="H48" s="241"/>
      <c r="I48" s="241"/>
      <c r="J48" s="128" t="s">
        <v>152</v>
      </c>
      <c r="K48" s="128"/>
      <c r="L48" s="128"/>
      <c r="M48" s="128"/>
      <c r="N48" s="244"/>
      <c r="O48" s="244"/>
      <c r="P48" s="244"/>
      <c r="Q48" s="244"/>
      <c r="R48" s="244"/>
      <c r="S48" s="244"/>
      <c r="T48" s="29"/>
      <c r="U48" s="29"/>
      <c r="V48" s="29"/>
      <c r="W48" s="29"/>
      <c r="X48" s="29"/>
      <c r="Y48" s="29"/>
      <c r="Z48" s="29"/>
      <c r="AA48" s="29"/>
    </row>
    <row r="49" spans="1:27" thickBot="1" x14ac:dyDescent="0.4">
      <c r="B49" s="1"/>
      <c r="P49" s="244"/>
      <c r="Q49" s="244"/>
      <c r="R49" s="244"/>
      <c r="S49" s="244"/>
    </row>
    <row r="50" spans="1:27" ht="55.5" customHeight="1" thickBot="1" x14ac:dyDescent="0.3">
      <c r="A50" s="561" t="s">
        <v>27</v>
      </c>
      <c r="B50" s="562"/>
      <c r="C50" s="562"/>
      <c r="D50" s="562"/>
      <c r="E50" s="562"/>
      <c r="F50" s="562"/>
      <c r="G50" s="563"/>
      <c r="H50" s="564" t="s">
        <v>30</v>
      </c>
      <c r="I50" s="565" t="s">
        <v>31</v>
      </c>
      <c r="J50" s="566"/>
      <c r="K50" s="566"/>
      <c r="L50" s="567"/>
      <c r="M50" s="568" t="s">
        <v>32</v>
      </c>
      <c r="N50" s="569"/>
      <c r="O50" s="570"/>
      <c r="P50" s="571" t="s">
        <v>0</v>
      </c>
      <c r="Q50" s="572"/>
      <c r="R50" s="573"/>
      <c r="S50" s="572"/>
      <c r="T50" s="572"/>
      <c r="U50" s="573"/>
      <c r="V50" s="574"/>
      <c r="W50" s="561" t="s">
        <v>93</v>
      </c>
      <c r="X50" s="563"/>
    </row>
    <row r="51" spans="1:27" ht="48" thickBot="1" x14ac:dyDescent="0.3">
      <c r="A51" s="583" t="s">
        <v>25</v>
      </c>
      <c r="B51" s="585" t="s">
        <v>26</v>
      </c>
      <c r="C51" s="585" t="s">
        <v>74</v>
      </c>
      <c r="D51" s="585" t="s">
        <v>13</v>
      </c>
      <c r="E51" s="585" t="s">
        <v>66</v>
      </c>
      <c r="F51" s="585" t="s">
        <v>15</v>
      </c>
      <c r="G51" s="590" t="s">
        <v>34</v>
      </c>
      <c r="H51" s="533"/>
      <c r="I51" s="592" t="s">
        <v>16</v>
      </c>
      <c r="J51" s="231" t="s">
        <v>33</v>
      </c>
      <c r="K51" s="231" t="s">
        <v>17</v>
      </c>
      <c r="L51" s="231" t="s">
        <v>88</v>
      </c>
      <c r="M51" s="231" t="s">
        <v>100</v>
      </c>
      <c r="N51" s="231" t="s">
        <v>99</v>
      </c>
      <c r="O51" s="231" t="s">
        <v>89</v>
      </c>
      <c r="P51" s="236" t="s">
        <v>139</v>
      </c>
      <c r="Q51" s="236" t="s">
        <v>140</v>
      </c>
      <c r="R51" s="557" t="s">
        <v>73</v>
      </c>
      <c r="S51" s="231" t="s">
        <v>83</v>
      </c>
      <c r="T51" s="231" t="s">
        <v>10</v>
      </c>
      <c r="U51" s="261" t="s">
        <v>96</v>
      </c>
      <c r="V51" s="262" t="s">
        <v>121</v>
      </c>
      <c r="W51" s="559" t="s">
        <v>12</v>
      </c>
      <c r="X51" s="575" t="s">
        <v>75</v>
      </c>
      <c r="Y51" s="26"/>
      <c r="Z51" s="26"/>
      <c r="AA51" s="26"/>
    </row>
    <row r="52" spans="1:27" ht="16.5" thickBot="1" x14ac:dyDescent="0.3">
      <c r="A52" s="584"/>
      <c r="B52" s="586"/>
      <c r="C52" s="586"/>
      <c r="D52" s="586"/>
      <c r="E52" s="586"/>
      <c r="F52" s="586"/>
      <c r="G52" s="591"/>
      <c r="H52" s="534"/>
      <c r="I52" s="593"/>
      <c r="J52" s="233" t="s">
        <v>78</v>
      </c>
      <c r="K52" s="78" t="s">
        <v>81</v>
      </c>
      <c r="L52" s="232" t="s">
        <v>79</v>
      </c>
      <c r="M52" s="253" t="s">
        <v>80</v>
      </c>
      <c r="N52" s="255" t="s">
        <v>78</v>
      </c>
      <c r="O52" s="254" t="s">
        <v>150</v>
      </c>
      <c r="P52" s="256" t="s">
        <v>84</v>
      </c>
      <c r="Q52" s="257" t="s">
        <v>78</v>
      </c>
      <c r="R52" s="558"/>
      <c r="S52" s="258" t="s">
        <v>84</v>
      </c>
      <c r="T52" s="259" t="s">
        <v>120</v>
      </c>
      <c r="U52" s="259" t="s">
        <v>81</v>
      </c>
      <c r="V52" s="260" t="s">
        <v>119</v>
      </c>
      <c r="W52" s="560"/>
      <c r="X52" s="576"/>
      <c r="Y52" s="26"/>
      <c r="Z52" s="26"/>
      <c r="AA52" s="26"/>
    </row>
    <row r="53" spans="1:27" ht="42.75" customHeight="1" x14ac:dyDescent="0.25">
      <c r="A53" s="556">
        <v>1</v>
      </c>
      <c r="B53" s="447" t="s">
        <v>259</v>
      </c>
      <c r="C53" s="450"/>
      <c r="D53" s="450" t="s">
        <v>243</v>
      </c>
      <c r="E53" s="446" t="s">
        <v>67</v>
      </c>
      <c r="F53" s="446">
        <v>1</v>
      </c>
      <c r="G53" s="436" t="s">
        <v>50</v>
      </c>
      <c r="H53" s="249" t="s">
        <v>28</v>
      </c>
      <c r="I53" s="272">
        <v>42776</v>
      </c>
      <c r="J53" s="273">
        <f>I53+12</f>
        <v>42788</v>
      </c>
      <c r="K53" s="273">
        <f>J53+5</f>
        <v>42793</v>
      </c>
      <c r="L53" s="273">
        <f>K53+30</f>
        <v>42823</v>
      </c>
      <c r="M53" s="274">
        <f>L53+21</f>
        <v>42844</v>
      </c>
      <c r="N53" s="274">
        <f>M53+14</f>
        <v>42858</v>
      </c>
      <c r="O53" s="275">
        <f>N53+21</f>
        <v>42879</v>
      </c>
      <c r="P53" s="273">
        <f>O53+9</f>
        <v>42888</v>
      </c>
      <c r="Q53" s="273">
        <f>P53+18</f>
        <v>42906</v>
      </c>
      <c r="R53" s="273"/>
      <c r="S53" s="273">
        <f>Q53+9</f>
        <v>42915</v>
      </c>
      <c r="T53" s="273">
        <f>S53+14</f>
        <v>42929</v>
      </c>
      <c r="U53" s="273">
        <f>T53+5</f>
        <v>42934</v>
      </c>
      <c r="V53" s="273">
        <f>U53+3</f>
        <v>42937</v>
      </c>
      <c r="W53" s="273">
        <v>43160</v>
      </c>
      <c r="X53" s="274">
        <v>44925</v>
      </c>
      <c r="Y53" s="26"/>
      <c r="Z53" s="26"/>
      <c r="AA53" s="26"/>
    </row>
    <row r="54" spans="1:27" ht="45" customHeight="1" x14ac:dyDescent="0.25">
      <c r="A54" s="556"/>
      <c r="B54" s="447"/>
      <c r="C54" s="445"/>
      <c r="D54" s="445"/>
      <c r="E54" s="439"/>
      <c r="F54" s="439"/>
      <c r="G54" s="437"/>
      <c r="H54" s="175" t="s">
        <v>29</v>
      </c>
      <c r="I54" s="378" t="s">
        <v>204</v>
      </c>
      <c r="J54" s="378" t="s">
        <v>204</v>
      </c>
      <c r="K54" s="378" t="s">
        <v>204</v>
      </c>
      <c r="L54" s="378" t="s">
        <v>204</v>
      </c>
      <c r="M54" s="378" t="s">
        <v>204</v>
      </c>
      <c r="N54" s="378" t="s">
        <v>204</v>
      </c>
      <c r="O54" s="378" t="s">
        <v>204</v>
      </c>
      <c r="P54" s="378" t="s">
        <v>204</v>
      </c>
      <c r="Q54" s="378" t="s">
        <v>204</v>
      </c>
      <c r="R54" s="378"/>
      <c r="S54" s="378" t="s">
        <v>204</v>
      </c>
      <c r="T54" s="378" t="s">
        <v>204</v>
      </c>
      <c r="U54" s="378" t="s">
        <v>204</v>
      </c>
      <c r="V54" s="378" t="s">
        <v>204</v>
      </c>
      <c r="W54" s="379"/>
      <c r="X54" s="380"/>
      <c r="Y54" s="26"/>
      <c r="Z54" s="26"/>
      <c r="AA54" s="26"/>
    </row>
    <row r="55" spans="1:27" ht="33.75" customHeight="1" x14ac:dyDescent="0.25">
      <c r="A55" s="625">
        <v>2</v>
      </c>
      <c r="B55" s="626" t="s">
        <v>202</v>
      </c>
      <c r="C55" s="624"/>
      <c r="D55" s="444" t="s">
        <v>172</v>
      </c>
      <c r="E55" s="438" t="s">
        <v>67</v>
      </c>
      <c r="F55" s="446">
        <v>2</v>
      </c>
      <c r="G55" s="436" t="s">
        <v>50</v>
      </c>
      <c r="H55" s="249" t="s">
        <v>28</v>
      </c>
      <c r="I55" s="273">
        <v>42776</v>
      </c>
      <c r="J55" s="273">
        <f>I55+12</f>
        <v>42788</v>
      </c>
      <c r="K55" s="273">
        <f>J55+5</f>
        <v>42793</v>
      </c>
      <c r="L55" s="273">
        <f>K55+30</f>
        <v>42823</v>
      </c>
      <c r="M55" s="273">
        <f>L55+21</f>
        <v>42844</v>
      </c>
      <c r="N55" s="273">
        <f>M55+16</f>
        <v>42860</v>
      </c>
      <c r="O55" s="273">
        <f>N55+21</f>
        <v>42881</v>
      </c>
      <c r="P55" s="273">
        <f>O55+10</f>
        <v>42891</v>
      </c>
      <c r="Q55" s="273">
        <f>P55+16</f>
        <v>42907</v>
      </c>
      <c r="R55" s="273" t="s">
        <v>40</v>
      </c>
      <c r="S55" s="273">
        <f>Q55+9</f>
        <v>42916</v>
      </c>
      <c r="T55" s="273">
        <f>S55+14</f>
        <v>42930</v>
      </c>
      <c r="U55" s="273">
        <f>T55+5</f>
        <v>42935</v>
      </c>
      <c r="V55" s="273">
        <f>U55+5</f>
        <v>42940</v>
      </c>
      <c r="W55" s="397">
        <v>43847</v>
      </c>
      <c r="X55" s="274">
        <v>44925</v>
      </c>
      <c r="Y55" s="26"/>
      <c r="Z55" s="26"/>
      <c r="AA55" s="26"/>
    </row>
    <row r="56" spans="1:27" s="241" customFormat="1" ht="60.75" customHeight="1" x14ac:dyDescent="0.25">
      <c r="A56" s="625"/>
      <c r="B56" s="626"/>
      <c r="C56" s="624"/>
      <c r="D56" s="445"/>
      <c r="E56" s="439"/>
      <c r="F56" s="439"/>
      <c r="G56" s="437"/>
      <c r="H56" s="175" t="s">
        <v>29</v>
      </c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8"/>
      <c r="Y56" s="243"/>
      <c r="Z56" s="243"/>
      <c r="AA56" s="243"/>
    </row>
    <row r="57" spans="1:27" s="32" customFormat="1" ht="18.75" customHeight="1" x14ac:dyDescent="0.25">
      <c r="A57" s="449">
        <v>3</v>
      </c>
      <c r="B57" s="447" t="s">
        <v>155</v>
      </c>
      <c r="C57" s="624"/>
      <c r="D57" s="624" t="s">
        <v>243</v>
      </c>
      <c r="E57" s="438" t="s">
        <v>67</v>
      </c>
      <c r="F57" s="446">
        <v>3</v>
      </c>
      <c r="G57" s="436" t="s">
        <v>50</v>
      </c>
      <c r="H57" s="385" t="s">
        <v>28</v>
      </c>
      <c r="I57" s="386">
        <v>42776</v>
      </c>
      <c r="J57" s="386">
        <f>I57+12</f>
        <v>42788</v>
      </c>
      <c r="K57" s="386">
        <f>J57+5</f>
        <v>42793</v>
      </c>
      <c r="L57" s="386">
        <f>K57+30</f>
        <v>42823</v>
      </c>
      <c r="M57" s="386">
        <f>L57+21</f>
        <v>42844</v>
      </c>
      <c r="N57" s="386">
        <f>M57+16</f>
        <v>42860</v>
      </c>
      <c r="O57" s="386">
        <f>N57+21</f>
        <v>42881</v>
      </c>
      <c r="P57" s="386">
        <f>O57+10</f>
        <v>42891</v>
      </c>
      <c r="Q57" s="386">
        <f>P57+16</f>
        <v>42907</v>
      </c>
      <c r="R57" s="386"/>
      <c r="S57" s="386">
        <f>Q57+9</f>
        <v>42916</v>
      </c>
      <c r="T57" s="386">
        <f>S57+14</f>
        <v>42930</v>
      </c>
      <c r="U57" s="386">
        <f>T57+5</f>
        <v>42935</v>
      </c>
      <c r="V57" s="386">
        <f>U57+5</f>
        <v>42940</v>
      </c>
      <c r="W57" s="386">
        <v>43101</v>
      </c>
      <c r="X57" s="387">
        <v>44651</v>
      </c>
      <c r="Y57" s="388"/>
      <c r="Z57" s="388"/>
      <c r="AA57" s="388"/>
    </row>
    <row r="58" spans="1:27" s="241" customFormat="1" ht="18.75" customHeight="1" x14ac:dyDescent="0.25">
      <c r="A58" s="449"/>
      <c r="B58" s="447"/>
      <c r="C58" s="624"/>
      <c r="D58" s="624"/>
      <c r="E58" s="439"/>
      <c r="F58" s="439"/>
      <c r="G58" s="437"/>
      <c r="H58" s="175" t="s">
        <v>29</v>
      </c>
      <c r="I58" s="277" t="s">
        <v>204</v>
      </c>
      <c r="J58" s="277" t="s">
        <v>204</v>
      </c>
      <c r="K58" s="277" t="s">
        <v>204</v>
      </c>
      <c r="L58" s="277" t="s">
        <v>204</v>
      </c>
      <c r="M58" s="277" t="s">
        <v>204</v>
      </c>
      <c r="N58" s="277" t="s">
        <v>204</v>
      </c>
      <c r="O58" s="277" t="s">
        <v>204</v>
      </c>
      <c r="P58" s="277" t="s">
        <v>204</v>
      </c>
      <c r="Q58" s="277" t="s">
        <v>204</v>
      </c>
      <c r="R58" s="277"/>
      <c r="S58" s="277" t="s">
        <v>204</v>
      </c>
      <c r="T58" s="277" t="s">
        <v>204</v>
      </c>
      <c r="U58" s="277" t="s">
        <v>204</v>
      </c>
      <c r="V58" s="277" t="s">
        <v>204</v>
      </c>
      <c r="W58" s="276"/>
      <c r="X58" s="278"/>
      <c r="Y58" s="243"/>
      <c r="Z58" s="243"/>
      <c r="AA58" s="243"/>
    </row>
    <row r="59" spans="1:27" s="32" customFormat="1" ht="18.75" customHeight="1" x14ac:dyDescent="0.25">
      <c r="A59" s="449">
        <v>4</v>
      </c>
      <c r="B59" s="447" t="s">
        <v>203</v>
      </c>
      <c r="C59" s="444"/>
      <c r="D59" s="444" t="s">
        <v>243</v>
      </c>
      <c r="E59" s="438" t="s">
        <v>67</v>
      </c>
      <c r="F59" s="446">
        <v>4</v>
      </c>
      <c r="G59" s="436" t="s">
        <v>50</v>
      </c>
      <c r="H59" s="385" t="s">
        <v>28</v>
      </c>
      <c r="I59" s="386">
        <v>42781</v>
      </c>
      <c r="J59" s="386">
        <f>I59+15</f>
        <v>42796</v>
      </c>
      <c r="K59" s="386">
        <f>J59+5</f>
        <v>42801</v>
      </c>
      <c r="L59" s="386">
        <f>K59+30</f>
        <v>42831</v>
      </c>
      <c r="M59" s="386">
        <f>L59+21</f>
        <v>42852</v>
      </c>
      <c r="N59" s="386">
        <f>M59+12</f>
        <v>42864</v>
      </c>
      <c r="O59" s="386">
        <f>N59+21</f>
        <v>42885</v>
      </c>
      <c r="P59" s="386">
        <f>O59+10</f>
        <v>42895</v>
      </c>
      <c r="Q59" s="386">
        <f>P59+12</f>
        <v>42907</v>
      </c>
      <c r="R59" s="386"/>
      <c r="S59" s="386">
        <f>Q59+7</f>
        <v>42914</v>
      </c>
      <c r="T59" s="386">
        <f>S59+14</f>
        <v>42928</v>
      </c>
      <c r="U59" s="386">
        <f>T59+5</f>
        <v>42933</v>
      </c>
      <c r="V59" s="386">
        <f>U59+3</f>
        <v>42936</v>
      </c>
      <c r="W59" s="386">
        <v>43621</v>
      </c>
      <c r="X59" s="274">
        <v>44925</v>
      </c>
      <c r="Y59" s="388"/>
      <c r="Z59" s="388"/>
      <c r="AA59" s="388"/>
    </row>
    <row r="60" spans="1:27" s="241" customFormat="1" ht="30.75" customHeight="1" x14ac:dyDescent="0.25">
      <c r="A60" s="442"/>
      <c r="B60" s="448"/>
      <c r="C60" s="450"/>
      <c r="D60" s="450"/>
      <c r="E60" s="439"/>
      <c r="F60" s="439"/>
      <c r="G60" s="437"/>
      <c r="H60" s="175" t="s">
        <v>29</v>
      </c>
      <c r="I60" s="381" t="s">
        <v>204</v>
      </c>
      <c r="J60" s="381" t="s">
        <v>204</v>
      </c>
      <c r="K60" s="381" t="s">
        <v>204</v>
      </c>
      <c r="L60" s="381" t="s">
        <v>204</v>
      </c>
      <c r="M60" s="381" t="s">
        <v>204</v>
      </c>
      <c r="N60" s="381" t="s">
        <v>204</v>
      </c>
      <c r="O60" s="381" t="s">
        <v>204</v>
      </c>
      <c r="P60" s="381" t="s">
        <v>204</v>
      </c>
      <c r="Q60" s="381" t="s">
        <v>204</v>
      </c>
      <c r="R60" s="381"/>
      <c r="S60" s="381" t="s">
        <v>204</v>
      </c>
      <c r="T60" s="381" t="s">
        <v>204</v>
      </c>
      <c r="U60" s="381" t="s">
        <v>204</v>
      </c>
      <c r="V60" s="381" t="s">
        <v>204</v>
      </c>
      <c r="W60" s="381"/>
      <c r="X60" s="381"/>
      <c r="Y60" s="243"/>
      <c r="Z60" s="243"/>
      <c r="AA60" s="243"/>
    </row>
    <row r="61" spans="1:27" s="32" customFormat="1" ht="29.25" customHeight="1" x14ac:dyDescent="0.25">
      <c r="A61" s="449">
        <v>5</v>
      </c>
      <c r="B61" s="451" t="s">
        <v>181</v>
      </c>
      <c r="C61" s="444"/>
      <c r="D61" s="444" t="s">
        <v>249</v>
      </c>
      <c r="E61" s="438" t="s">
        <v>67</v>
      </c>
      <c r="F61" s="446">
        <v>5</v>
      </c>
      <c r="G61" s="436" t="s">
        <v>50</v>
      </c>
      <c r="H61" s="433" t="s">
        <v>28</v>
      </c>
      <c r="I61" s="353">
        <v>44256</v>
      </c>
      <c r="J61" s="353">
        <f>I61+16</f>
        <v>44272</v>
      </c>
      <c r="K61" s="353">
        <f>J61+5</f>
        <v>44277</v>
      </c>
      <c r="L61" s="353">
        <f>K61+30</f>
        <v>44307</v>
      </c>
      <c r="M61" s="353">
        <f>L61+21</f>
        <v>44328</v>
      </c>
      <c r="N61" s="353">
        <f>M61+16</f>
        <v>44344</v>
      </c>
      <c r="O61" s="353">
        <f>N61+21</f>
        <v>44365</v>
      </c>
      <c r="P61" s="353">
        <f>O61+10</f>
        <v>44375</v>
      </c>
      <c r="Q61" s="353">
        <f>P61+16</f>
        <v>44391</v>
      </c>
      <c r="R61" s="353"/>
      <c r="S61" s="353">
        <f>Q61+7</f>
        <v>44398</v>
      </c>
      <c r="T61" s="353">
        <f>S61+14</f>
        <v>44412</v>
      </c>
      <c r="U61" s="353">
        <f>T61+5</f>
        <v>44417</v>
      </c>
      <c r="V61" s="353">
        <f>U61+3</f>
        <v>44420</v>
      </c>
      <c r="W61" s="386"/>
      <c r="X61" s="387"/>
      <c r="Y61" s="388"/>
      <c r="Z61" s="388"/>
      <c r="AA61" s="388"/>
    </row>
    <row r="62" spans="1:27" s="241" customFormat="1" ht="21" customHeight="1" x14ac:dyDescent="0.25">
      <c r="A62" s="449"/>
      <c r="B62" s="451"/>
      <c r="C62" s="445"/>
      <c r="D62" s="445"/>
      <c r="E62" s="439"/>
      <c r="F62" s="439"/>
      <c r="G62" s="437"/>
      <c r="H62" s="175" t="s">
        <v>29</v>
      </c>
      <c r="I62" s="378" t="s">
        <v>204</v>
      </c>
      <c r="J62" s="378" t="s">
        <v>204</v>
      </c>
      <c r="K62" s="378" t="s">
        <v>204</v>
      </c>
      <c r="L62" s="378" t="s">
        <v>204</v>
      </c>
      <c r="M62" s="378" t="s">
        <v>204</v>
      </c>
      <c r="N62" s="378" t="s">
        <v>204</v>
      </c>
      <c r="O62" s="378" t="s">
        <v>204</v>
      </c>
      <c r="P62" s="378" t="s">
        <v>204</v>
      </c>
      <c r="Q62" s="378" t="s">
        <v>204</v>
      </c>
      <c r="R62" s="318"/>
      <c r="S62" s="378" t="s">
        <v>204</v>
      </c>
      <c r="T62" s="378" t="s">
        <v>204</v>
      </c>
      <c r="U62" s="378" t="s">
        <v>204</v>
      </c>
      <c r="V62" s="378" t="s">
        <v>204</v>
      </c>
      <c r="W62" s="378"/>
      <c r="X62" s="378"/>
      <c r="Y62" s="243"/>
      <c r="Z62" s="243"/>
      <c r="AA62" s="243"/>
    </row>
    <row r="63" spans="1:27" ht="15.75" x14ac:dyDescent="0.25">
      <c r="A63" s="442">
        <v>6</v>
      </c>
      <c r="B63" s="440" t="s">
        <v>182</v>
      </c>
      <c r="C63" s="444"/>
      <c r="D63" s="444" t="s">
        <v>184</v>
      </c>
      <c r="E63" s="438" t="s">
        <v>67</v>
      </c>
      <c r="F63" s="446">
        <v>6</v>
      </c>
      <c r="G63" s="436" t="s">
        <v>50</v>
      </c>
      <c r="H63" s="249" t="s">
        <v>28</v>
      </c>
      <c r="I63" s="273">
        <v>44256</v>
      </c>
      <c r="J63" s="273">
        <f>I63+16</f>
        <v>44272</v>
      </c>
      <c r="K63" s="273">
        <f>J63+5</f>
        <v>44277</v>
      </c>
      <c r="L63" s="273">
        <f>K63+30</f>
        <v>44307</v>
      </c>
      <c r="M63" s="273">
        <f>L63+21</f>
        <v>44328</v>
      </c>
      <c r="N63" s="273">
        <f>M63+16</f>
        <v>44344</v>
      </c>
      <c r="O63" s="273">
        <f>N63+21</f>
        <v>44365</v>
      </c>
      <c r="P63" s="273">
        <f>O63+10</f>
        <v>44375</v>
      </c>
      <c r="Q63" s="273">
        <f>P63+16</f>
        <v>44391</v>
      </c>
      <c r="R63" s="273"/>
      <c r="S63" s="273">
        <f>Q63+7</f>
        <v>44398</v>
      </c>
      <c r="T63" s="273">
        <f>S63+14</f>
        <v>44412</v>
      </c>
      <c r="U63" s="273">
        <f>T63+5</f>
        <v>44417</v>
      </c>
      <c r="V63" s="273">
        <f>U63+3</f>
        <v>44420</v>
      </c>
      <c r="W63" s="273"/>
      <c r="X63" s="274"/>
      <c r="Y63" s="26"/>
      <c r="Z63" s="26"/>
      <c r="AA63" s="26"/>
    </row>
    <row r="64" spans="1:27" ht="15.75" x14ac:dyDescent="0.25">
      <c r="A64" s="443"/>
      <c r="B64" s="441"/>
      <c r="C64" s="445"/>
      <c r="D64" s="445"/>
      <c r="E64" s="439"/>
      <c r="F64" s="439"/>
      <c r="G64" s="437"/>
      <c r="H64" s="175" t="s">
        <v>29</v>
      </c>
      <c r="I64" s="378" t="s">
        <v>204</v>
      </c>
      <c r="J64" s="378" t="s">
        <v>204</v>
      </c>
      <c r="K64" s="378" t="s">
        <v>204</v>
      </c>
      <c r="L64" s="378" t="s">
        <v>204</v>
      </c>
      <c r="M64" s="378" t="s">
        <v>204</v>
      </c>
      <c r="N64" s="378" t="s">
        <v>204</v>
      </c>
      <c r="O64" s="378" t="s">
        <v>204</v>
      </c>
      <c r="P64" s="378" t="s">
        <v>204</v>
      </c>
      <c r="Q64" s="378" t="s">
        <v>204</v>
      </c>
      <c r="R64" s="318"/>
      <c r="S64" s="378" t="s">
        <v>204</v>
      </c>
      <c r="T64" s="378" t="s">
        <v>204</v>
      </c>
      <c r="U64" s="378" t="s">
        <v>204</v>
      </c>
      <c r="V64" s="378" t="s">
        <v>204</v>
      </c>
      <c r="W64" s="318"/>
      <c r="X64" s="318"/>
      <c r="Y64" s="26"/>
      <c r="Z64" s="26"/>
      <c r="AA64" s="27"/>
    </row>
    <row r="65" spans="1:27" ht="15.75" x14ac:dyDescent="0.25">
      <c r="A65" s="442">
        <v>7</v>
      </c>
      <c r="B65" s="440" t="s">
        <v>248</v>
      </c>
      <c r="C65" s="444"/>
      <c r="D65" s="444" t="s">
        <v>172</v>
      </c>
      <c r="E65" s="438" t="s">
        <v>67</v>
      </c>
      <c r="F65" s="446">
        <v>7</v>
      </c>
      <c r="G65" s="436" t="s">
        <v>50</v>
      </c>
      <c r="H65" s="249" t="s">
        <v>28</v>
      </c>
      <c r="I65" s="273">
        <v>44256</v>
      </c>
      <c r="J65" s="273">
        <f>I65+16</f>
        <v>44272</v>
      </c>
      <c r="K65" s="273">
        <f>J65+5</f>
        <v>44277</v>
      </c>
      <c r="L65" s="273">
        <f>K65+30</f>
        <v>44307</v>
      </c>
      <c r="M65" s="273">
        <f>L65+21</f>
        <v>44328</v>
      </c>
      <c r="N65" s="273">
        <f>M65+16</f>
        <v>44344</v>
      </c>
      <c r="O65" s="273">
        <f>N65+21</f>
        <v>44365</v>
      </c>
      <c r="P65" s="273">
        <f>O65+10</f>
        <v>44375</v>
      </c>
      <c r="Q65" s="273">
        <f>P65+16</f>
        <v>44391</v>
      </c>
      <c r="R65" s="273"/>
      <c r="S65" s="273">
        <f>Q65+7</f>
        <v>44398</v>
      </c>
      <c r="T65" s="273">
        <f>S65+14</f>
        <v>44412</v>
      </c>
      <c r="U65" s="273">
        <f>T65+5</f>
        <v>44417</v>
      </c>
      <c r="V65" s="273">
        <f>U65+3</f>
        <v>44420</v>
      </c>
      <c r="W65" s="273"/>
      <c r="X65" s="274"/>
      <c r="Y65" s="28"/>
      <c r="Z65" s="26"/>
      <c r="AA65" s="26"/>
    </row>
    <row r="66" spans="1:27" ht="15.75" x14ac:dyDescent="0.25">
      <c r="A66" s="443"/>
      <c r="B66" s="441"/>
      <c r="C66" s="445"/>
      <c r="D66" s="445"/>
      <c r="E66" s="439"/>
      <c r="F66" s="439"/>
      <c r="G66" s="437"/>
      <c r="H66" s="175" t="s">
        <v>29</v>
      </c>
      <c r="I66" s="378" t="s">
        <v>204</v>
      </c>
      <c r="J66" s="378" t="s">
        <v>204</v>
      </c>
      <c r="K66" s="378" t="s">
        <v>204</v>
      </c>
      <c r="L66" s="378" t="s">
        <v>204</v>
      </c>
      <c r="M66" s="378" t="s">
        <v>204</v>
      </c>
      <c r="N66" s="378" t="s">
        <v>204</v>
      </c>
      <c r="O66" s="378" t="s">
        <v>204</v>
      </c>
      <c r="P66" s="378" t="s">
        <v>204</v>
      </c>
      <c r="Q66" s="378" t="s">
        <v>204</v>
      </c>
      <c r="R66" s="318"/>
      <c r="S66" s="378" t="s">
        <v>204</v>
      </c>
      <c r="T66" s="378" t="s">
        <v>204</v>
      </c>
      <c r="U66" s="378" t="s">
        <v>204</v>
      </c>
      <c r="V66" s="378" t="s">
        <v>204</v>
      </c>
      <c r="W66" s="318"/>
      <c r="X66" s="318"/>
      <c r="Y66" s="28"/>
      <c r="Z66" s="26"/>
      <c r="AA66" s="26"/>
    </row>
    <row r="67" spans="1:27" ht="15.75" x14ac:dyDescent="0.25">
      <c r="A67" s="449">
        <v>8</v>
      </c>
      <c r="B67" s="447" t="s">
        <v>183</v>
      </c>
      <c r="C67" s="444"/>
      <c r="D67" s="444" t="s">
        <v>243</v>
      </c>
      <c r="E67" s="438" t="s">
        <v>67</v>
      </c>
      <c r="F67" s="446">
        <v>8</v>
      </c>
      <c r="G67" s="436" t="s">
        <v>50</v>
      </c>
      <c r="H67" s="249" t="s">
        <v>28</v>
      </c>
      <c r="I67" s="273">
        <v>44256</v>
      </c>
      <c r="J67" s="273">
        <f>I67+16</f>
        <v>44272</v>
      </c>
      <c r="K67" s="273">
        <f>J67+5</f>
        <v>44277</v>
      </c>
      <c r="L67" s="273">
        <f>K67+30</f>
        <v>44307</v>
      </c>
      <c r="M67" s="273">
        <f>L67+21</f>
        <v>44328</v>
      </c>
      <c r="N67" s="273">
        <f>M67+16</f>
        <v>44344</v>
      </c>
      <c r="O67" s="273">
        <f>N67+21</f>
        <v>44365</v>
      </c>
      <c r="P67" s="273">
        <f>O67+10</f>
        <v>44375</v>
      </c>
      <c r="Q67" s="273">
        <f>P67+16</f>
        <v>44391</v>
      </c>
      <c r="R67" s="273"/>
      <c r="S67" s="273">
        <f>Q67+7</f>
        <v>44398</v>
      </c>
      <c r="T67" s="273">
        <f>S67+14</f>
        <v>44412</v>
      </c>
      <c r="U67" s="273">
        <f>T67+5</f>
        <v>44417</v>
      </c>
      <c r="V67" s="273">
        <f>U67+3</f>
        <v>44420</v>
      </c>
      <c r="W67" s="273"/>
      <c r="X67" s="274"/>
      <c r="Y67" s="28"/>
      <c r="Z67" s="26"/>
      <c r="AA67" s="26"/>
    </row>
    <row r="68" spans="1:27" ht="16.5" thickBot="1" x14ac:dyDescent="0.3">
      <c r="A68" s="449"/>
      <c r="B68" s="447"/>
      <c r="C68" s="445"/>
      <c r="D68" s="445"/>
      <c r="E68" s="439"/>
      <c r="F68" s="439"/>
      <c r="G68" s="437"/>
      <c r="H68" s="175" t="s">
        <v>29</v>
      </c>
      <c r="I68" s="378" t="s">
        <v>204</v>
      </c>
      <c r="J68" s="378" t="s">
        <v>204</v>
      </c>
      <c r="K68" s="378" t="s">
        <v>204</v>
      </c>
      <c r="L68" s="378" t="s">
        <v>204</v>
      </c>
      <c r="M68" s="378" t="s">
        <v>204</v>
      </c>
      <c r="N68" s="378" t="s">
        <v>204</v>
      </c>
      <c r="O68" s="378" t="s">
        <v>204</v>
      </c>
      <c r="P68" s="378" t="s">
        <v>204</v>
      </c>
      <c r="Q68" s="378" t="s">
        <v>204</v>
      </c>
      <c r="R68" s="277"/>
      <c r="S68" s="378" t="s">
        <v>204</v>
      </c>
      <c r="T68" s="378" t="s">
        <v>204</v>
      </c>
      <c r="U68" s="378" t="s">
        <v>204</v>
      </c>
      <c r="V68" s="378" t="s">
        <v>204</v>
      </c>
      <c r="W68" s="277"/>
      <c r="X68" s="278"/>
      <c r="Y68" s="28"/>
      <c r="Z68" s="26"/>
      <c r="AA68" s="26"/>
    </row>
    <row r="69" spans="1:27" ht="16.5" thickBot="1" x14ac:dyDescent="0.3">
      <c r="A69" s="283"/>
      <c r="B69" s="282" t="s">
        <v>3</v>
      </c>
      <c r="C69" s="280"/>
      <c r="D69" s="281"/>
      <c r="E69" s="279"/>
      <c r="F69" s="279"/>
      <c r="G69" s="337"/>
      <c r="H69" s="252"/>
      <c r="I69" s="265"/>
      <c r="J69" s="271"/>
      <c r="K69" s="271"/>
      <c r="L69" s="270"/>
      <c r="M69" s="269"/>
      <c r="N69" s="268"/>
      <c r="O69" s="264"/>
      <c r="P69" s="251"/>
      <c r="Q69" s="250"/>
      <c r="R69" s="268"/>
      <c r="S69" s="268"/>
      <c r="T69" s="268"/>
      <c r="U69" s="267"/>
      <c r="V69" s="266"/>
      <c r="W69" s="265"/>
      <c r="X69" s="264"/>
    </row>
    <row r="70" spans="1:27" ht="14.45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40"/>
      <c r="R70" s="26"/>
      <c r="S70" s="26"/>
      <c r="T70" s="26"/>
      <c r="U70" s="26"/>
      <c r="V70" s="26"/>
      <c r="W70" s="28"/>
      <c r="X70" s="28"/>
      <c r="Y70" s="28"/>
      <c r="Z70" s="26"/>
      <c r="AA70" s="26"/>
    </row>
    <row r="71" spans="1:27" ht="14.25" customHeight="1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8"/>
      <c r="X71" s="28"/>
      <c r="Y71" s="4"/>
      <c r="Z71" s="4"/>
      <c r="AA71" s="4"/>
    </row>
    <row r="72" spans="1:27" ht="13.5" customHeight="1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8"/>
      <c r="V72" s="28"/>
      <c r="W72" s="26"/>
      <c r="X72" s="26"/>
      <c r="Y72" s="4"/>
      <c r="Z72" s="4"/>
      <c r="AA72" s="4"/>
    </row>
    <row r="73" spans="1:27" ht="12.75" customHeight="1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8"/>
      <c r="V73" s="28"/>
      <c r="W73" s="26"/>
      <c r="X73" s="26"/>
      <c r="Y73" s="4"/>
      <c r="Z73" s="4"/>
      <c r="AA73" s="4"/>
    </row>
    <row r="74" spans="1:27" ht="12" customHeight="1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8"/>
      <c r="V74" s="28"/>
      <c r="W74" s="26"/>
      <c r="X74" s="26"/>
      <c r="Y74" s="4"/>
      <c r="Z74" s="4"/>
      <c r="AA74" s="4"/>
    </row>
    <row r="75" spans="1:27" ht="12" customHeight="1" x14ac:dyDescent="0.55000000000000004">
      <c r="B75" s="11"/>
      <c r="C75" s="3"/>
      <c r="D75" s="3"/>
      <c r="E75" s="3"/>
      <c r="F75" s="3"/>
      <c r="G75" s="3"/>
      <c r="J75" s="3"/>
      <c r="K75" s="17" t="s">
        <v>4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4"/>
      <c r="AA75" s="4"/>
    </row>
    <row r="76" spans="1:27" ht="14.45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34"/>
      <c r="Z76" s="34"/>
      <c r="AA76" s="34"/>
    </row>
    <row r="77" spans="1:27" ht="23.25" x14ac:dyDescent="0.35">
      <c r="B77" s="42" t="s">
        <v>35</v>
      </c>
      <c r="C77" s="549"/>
      <c r="D77" s="550"/>
      <c r="E77" s="550"/>
      <c r="F77" s="550"/>
      <c r="G77" s="550"/>
      <c r="H77" s="550"/>
      <c r="I77" s="551"/>
      <c r="J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9"/>
      <c r="Z77" s="29"/>
      <c r="AA77" s="29"/>
    </row>
    <row r="78" spans="1:27" ht="15.75" x14ac:dyDescent="0.25">
      <c r="B78" s="42" t="s">
        <v>36</v>
      </c>
      <c r="C78" s="549"/>
      <c r="D78" s="550"/>
      <c r="E78" s="550"/>
      <c r="F78" s="550"/>
      <c r="G78" s="550"/>
      <c r="H78" s="550"/>
      <c r="I78" s="551"/>
      <c r="J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7" ht="15.6" x14ac:dyDescent="0.35">
      <c r="B79" s="42" t="s">
        <v>37</v>
      </c>
      <c r="C79" s="549"/>
      <c r="D79" s="550"/>
      <c r="E79" s="550"/>
      <c r="F79" s="550"/>
      <c r="G79" s="550"/>
      <c r="H79" s="550"/>
      <c r="I79" s="551"/>
      <c r="J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7" ht="61.5" customHeight="1" x14ac:dyDescent="0.25">
      <c r="B80" s="42" t="s">
        <v>38</v>
      </c>
      <c r="C80" s="549"/>
      <c r="D80" s="550"/>
      <c r="E80" s="550"/>
      <c r="F80" s="550"/>
      <c r="G80" s="550"/>
      <c r="H80" s="550"/>
      <c r="I80" s="551"/>
      <c r="J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7" ht="15.75" x14ac:dyDescent="0.25">
      <c r="B81" s="42" t="s">
        <v>39</v>
      </c>
      <c r="C81" s="549"/>
      <c r="D81" s="550"/>
      <c r="E81" s="550"/>
      <c r="F81" s="550"/>
      <c r="G81" s="550"/>
      <c r="H81" s="550"/>
      <c r="I81" s="551"/>
      <c r="J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6"/>
      <c r="Z81" s="26"/>
      <c r="AA81" s="26"/>
    </row>
    <row r="82" spans="1:27" ht="15.6" x14ac:dyDescent="0.35">
      <c r="A82" s="32"/>
      <c r="B82" s="33"/>
      <c r="C82" s="33"/>
      <c r="D82" s="33"/>
      <c r="E82" s="33"/>
      <c r="F82" s="33"/>
      <c r="G82" s="33"/>
      <c r="H82" s="33"/>
      <c r="I82" s="33"/>
      <c r="J82" s="34"/>
      <c r="K82" s="32"/>
      <c r="L82" s="32"/>
      <c r="M82" s="32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26"/>
      <c r="Z82" s="26"/>
      <c r="AA82" s="26"/>
    </row>
    <row r="83" spans="1:27" ht="23.45" x14ac:dyDescent="0.55000000000000004">
      <c r="A83" s="29"/>
      <c r="B83" s="29"/>
      <c r="C83" s="29"/>
      <c r="D83" s="29"/>
      <c r="E83" s="29"/>
      <c r="F83" s="29"/>
      <c r="G83" s="29"/>
      <c r="H83" s="128" t="s">
        <v>156</v>
      </c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29"/>
      <c r="U83" s="29"/>
      <c r="V83" s="29"/>
      <c r="W83" s="29"/>
      <c r="X83" s="29"/>
      <c r="Y83" s="26"/>
      <c r="Z83" s="26"/>
      <c r="AA83" s="26"/>
    </row>
    <row r="84" spans="1:27" ht="14.45" x14ac:dyDescent="0.35">
      <c r="M84" s="4"/>
      <c r="Y84" s="26"/>
      <c r="Z84" s="26"/>
      <c r="AA84" s="26"/>
    </row>
    <row r="85" spans="1:27" thickBot="1" x14ac:dyDescent="0.4">
      <c r="B85" s="1"/>
      <c r="Y85" s="26"/>
      <c r="Z85" s="26"/>
      <c r="AA85" s="26"/>
    </row>
    <row r="86" spans="1:27" ht="18.75" thickBot="1" x14ac:dyDescent="0.3">
      <c r="A86" s="529" t="s">
        <v>27</v>
      </c>
      <c r="B86" s="530"/>
      <c r="C86" s="530"/>
      <c r="D86" s="530"/>
      <c r="E86" s="530"/>
      <c r="F86" s="530"/>
      <c r="G86" s="531"/>
      <c r="H86" s="532" t="s">
        <v>30</v>
      </c>
      <c r="I86" s="529" t="s">
        <v>118</v>
      </c>
      <c r="J86" s="530"/>
      <c r="K86" s="530"/>
      <c r="L86" s="531"/>
      <c r="M86" s="535" t="s">
        <v>32</v>
      </c>
      <c r="N86" s="536"/>
      <c r="O86" s="537"/>
      <c r="P86" s="538" t="s">
        <v>0</v>
      </c>
      <c r="Q86" s="539"/>
      <c r="R86" s="539"/>
      <c r="S86" s="539"/>
      <c r="T86" s="539"/>
      <c r="U86" s="540"/>
      <c r="V86" s="529" t="s">
        <v>93</v>
      </c>
      <c r="W86" s="531"/>
      <c r="Y86" s="26"/>
      <c r="Z86" s="26"/>
      <c r="AA86" s="26"/>
    </row>
    <row r="87" spans="1:27" ht="47.25" x14ac:dyDescent="0.25">
      <c r="A87" s="543" t="s">
        <v>25</v>
      </c>
      <c r="B87" s="523" t="s">
        <v>26</v>
      </c>
      <c r="C87" s="545" t="s">
        <v>74</v>
      </c>
      <c r="D87" s="547" t="s">
        <v>13</v>
      </c>
      <c r="E87" s="523" t="s">
        <v>66</v>
      </c>
      <c r="F87" s="523" t="s">
        <v>15</v>
      </c>
      <c r="G87" s="552" t="s">
        <v>34</v>
      </c>
      <c r="H87" s="533"/>
      <c r="I87" s="554" t="s">
        <v>143</v>
      </c>
      <c r="J87" s="72" t="s">
        <v>142</v>
      </c>
      <c r="K87" s="38" t="s">
        <v>141</v>
      </c>
      <c r="L87" s="31" t="s">
        <v>88</v>
      </c>
      <c r="M87" s="14" t="s">
        <v>129</v>
      </c>
      <c r="N87" s="15" t="s">
        <v>138</v>
      </c>
      <c r="O87" s="31" t="s">
        <v>89</v>
      </c>
      <c r="P87" s="14" t="s">
        <v>139</v>
      </c>
      <c r="Q87" s="15" t="s">
        <v>130</v>
      </c>
      <c r="R87" s="525" t="s">
        <v>11</v>
      </c>
      <c r="S87" s="15" t="s">
        <v>132</v>
      </c>
      <c r="T87" s="15" t="s">
        <v>144</v>
      </c>
      <c r="U87" s="16" t="s">
        <v>121</v>
      </c>
      <c r="V87" s="527" t="s">
        <v>12</v>
      </c>
      <c r="W87" s="541" t="s">
        <v>75</v>
      </c>
      <c r="X87" s="26"/>
      <c r="Y87" s="26"/>
      <c r="Z87" s="26"/>
      <c r="AA87" s="26"/>
    </row>
    <row r="88" spans="1:27" ht="16.5" thickBot="1" x14ac:dyDescent="0.3">
      <c r="A88" s="544"/>
      <c r="B88" s="524"/>
      <c r="C88" s="546"/>
      <c r="D88" s="548"/>
      <c r="E88" s="524"/>
      <c r="F88" s="524"/>
      <c r="G88" s="553"/>
      <c r="H88" s="534"/>
      <c r="I88" s="555"/>
      <c r="J88" s="10" t="s">
        <v>116</v>
      </c>
      <c r="K88" s="228" t="s">
        <v>81</v>
      </c>
      <c r="L88" s="176" t="s">
        <v>80</v>
      </c>
      <c r="M88" s="8" t="s">
        <v>124</v>
      </c>
      <c r="N88" s="132" t="s">
        <v>116</v>
      </c>
      <c r="O88" s="174" t="s">
        <v>80</v>
      </c>
      <c r="P88" s="229" t="s">
        <v>116</v>
      </c>
      <c r="Q88" s="132" t="s">
        <v>116</v>
      </c>
      <c r="R88" s="526"/>
      <c r="S88" s="225" t="s">
        <v>81</v>
      </c>
      <c r="T88" s="36" t="s">
        <v>81</v>
      </c>
      <c r="U88" s="220" t="s">
        <v>119</v>
      </c>
      <c r="V88" s="528"/>
      <c r="W88" s="542"/>
      <c r="X88" s="26"/>
      <c r="Y88" s="26"/>
      <c r="Z88" s="26"/>
      <c r="AA88" s="26"/>
    </row>
    <row r="89" spans="1:27" ht="15.75" x14ac:dyDescent="0.25">
      <c r="A89" s="514">
        <v>1</v>
      </c>
      <c r="B89" s="516"/>
      <c r="C89" s="517"/>
      <c r="D89" s="519"/>
      <c r="E89" s="439"/>
      <c r="F89" s="439"/>
      <c r="G89" s="512"/>
      <c r="H89" s="201" t="s">
        <v>28</v>
      </c>
      <c r="I89" s="221"/>
      <c r="J89" s="197"/>
      <c r="K89" s="221"/>
      <c r="L89" s="193"/>
      <c r="M89" s="191"/>
      <c r="N89" s="221"/>
      <c r="O89" s="197"/>
      <c r="P89" s="221"/>
      <c r="Q89" s="221"/>
      <c r="R89" s="221"/>
      <c r="S89" s="221"/>
      <c r="T89" s="197"/>
      <c r="U89" s="221"/>
      <c r="V89" s="221"/>
      <c r="W89" s="221"/>
      <c r="X89" s="26"/>
      <c r="Y89" s="26"/>
      <c r="Z89" s="26"/>
      <c r="AA89" s="26"/>
    </row>
    <row r="90" spans="1:27" ht="15.75" x14ac:dyDescent="0.25">
      <c r="A90" s="515"/>
      <c r="B90" s="516"/>
      <c r="C90" s="518"/>
      <c r="D90" s="520"/>
      <c r="E90" s="521"/>
      <c r="F90" s="521"/>
      <c r="G90" s="513"/>
      <c r="H90" s="175" t="s">
        <v>29</v>
      </c>
      <c r="I90" s="216"/>
      <c r="J90" s="218"/>
      <c r="K90" s="195"/>
      <c r="L90" s="192"/>
      <c r="M90" s="178"/>
      <c r="N90" s="195"/>
      <c r="O90" s="192"/>
      <c r="P90" s="195"/>
      <c r="Q90" s="195"/>
      <c r="R90" s="195"/>
      <c r="S90" s="195"/>
      <c r="T90" s="192"/>
      <c r="U90" s="195"/>
      <c r="V90" s="195"/>
      <c r="W90" s="195"/>
      <c r="X90" s="26"/>
      <c r="Y90" s="26"/>
      <c r="Z90" s="26"/>
      <c r="AA90" s="26"/>
    </row>
    <row r="91" spans="1:27" ht="15.75" x14ac:dyDescent="0.25">
      <c r="A91" s="514">
        <v>2</v>
      </c>
      <c r="B91" s="522"/>
      <c r="C91" s="518"/>
      <c r="D91" s="519"/>
      <c r="E91" s="439"/>
      <c r="F91" s="439"/>
      <c r="G91" s="512"/>
      <c r="H91" s="201" t="s">
        <v>28</v>
      </c>
      <c r="I91" s="196"/>
      <c r="J91" s="197"/>
      <c r="K91" s="196"/>
      <c r="L91" s="193"/>
      <c r="M91" s="191"/>
      <c r="N91" s="196"/>
      <c r="O91" s="197"/>
      <c r="P91" s="196"/>
      <c r="Q91" s="196"/>
      <c r="R91" s="196"/>
      <c r="S91" s="196"/>
      <c r="T91" s="197"/>
      <c r="U91" s="196"/>
      <c r="V91" s="196"/>
      <c r="W91" s="196"/>
      <c r="X91" s="26"/>
      <c r="Y91" s="26"/>
      <c r="Z91" s="26"/>
      <c r="AA91" s="26"/>
    </row>
    <row r="92" spans="1:27" ht="15.75" x14ac:dyDescent="0.25">
      <c r="A92" s="515"/>
      <c r="B92" s="522"/>
      <c r="C92" s="518"/>
      <c r="D92" s="520"/>
      <c r="E92" s="521"/>
      <c r="F92" s="521"/>
      <c r="G92" s="513"/>
      <c r="H92" s="175" t="s">
        <v>29</v>
      </c>
      <c r="I92" s="195"/>
      <c r="J92" s="192"/>
      <c r="K92" s="195"/>
      <c r="L92" s="192"/>
      <c r="M92" s="178"/>
      <c r="N92" s="195"/>
      <c r="O92" s="192"/>
      <c r="P92" s="195"/>
      <c r="Q92" s="195"/>
      <c r="R92" s="195"/>
      <c r="S92" s="195"/>
      <c r="T92" s="192"/>
      <c r="U92" s="195"/>
      <c r="V92" s="195"/>
      <c r="W92" s="195"/>
      <c r="X92" s="26"/>
      <c r="Y92" s="26"/>
      <c r="Z92" s="26"/>
      <c r="AA92" s="26"/>
    </row>
    <row r="93" spans="1:27" ht="15.75" x14ac:dyDescent="0.25">
      <c r="A93" s="514">
        <v>3</v>
      </c>
      <c r="B93" s="471"/>
      <c r="C93" s="511"/>
      <c r="D93" s="475"/>
      <c r="E93" s="477"/>
      <c r="F93" s="477"/>
      <c r="G93" s="479"/>
      <c r="H93" s="201" t="s">
        <v>28</v>
      </c>
      <c r="I93" s="222"/>
      <c r="J93" s="223"/>
      <c r="K93" s="222"/>
      <c r="L93" s="223"/>
      <c r="M93" s="227"/>
      <c r="N93" s="222"/>
      <c r="O93" s="223"/>
      <c r="P93" s="230"/>
      <c r="Q93" s="230"/>
      <c r="R93" s="226"/>
      <c r="S93" s="222"/>
      <c r="T93" s="223"/>
      <c r="U93" s="222"/>
      <c r="V93" s="222"/>
      <c r="W93" s="222"/>
      <c r="X93" s="26"/>
      <c r="Y93" s="26"/>
      <c r="Z93" s="26"/>
      <c r="AA93" s="26"/>
    </row>
    <row r="94" spans="1:27" ht="15.75" x14ac:dyDescent="0.25">
      <c r="A94" s="515"/>
      <c r="B94" s="471"/>
      <c r="C94" s="511"/>
      <c r="D94" s="475"/>
      <c r="E94" s="477"/>
      <c r="F94" s="477"/>
      <c r="G94" s="479"/>
      <c r="H94" s="175" t="s">
        <v>29</v>
      </c>
      <c r="I94" s="195"/>
      <c r="J94" s="192"/>
      <c r="K94" s="195"/>
      <c r="L94" s="192"/>
      <c r="M94" s="178"/>
      <c r="N94" s="195"/>
      <c r="O94" s="192"/>
      <c r="P94" s="195"/>
      <c r="Q94" s="195"/>
      <c r="R94" s="195"/>
      <c r="S94" s="195"/>
      <c r="T94" s="192"/>
      <c r="U94" s="195"/>
      <c r="V94" s="195"/>
      <c r="W94" s="195"/>
      <c r="X94" s="26"/>
      <c r="Y94" s="26"/>
      <c r="Z94" s="26"/>
      <c r="AA94" s="26"/>
    </row>
    <row r="95" spans="1:27" ht="15.75" x14ac:dyDescent="0.25">
      <c r="A95" s="469">
        <v>4</v>
      </c>
      <c r="B95" s="471"/>
      <c r="C95" s="511"/>
      <c r="D95" s="475"/>
      <c r="E95" s="477"/>
      <c r="F95" s="477"/>
      <c r="G95" s="479"/>
      <c r="H95" s="201" t="s">
        <v>28</v>
      </c>
      <c r="I95" s="222"/>
      <c r="J95" s="223"/>
      <c r="K95" s="222"/>
      <c r="L95" s="223"/>
      <c r="M95" s="227"/>
      <c r="N95" s="222"/>
      <c r="O95" s="223"/>
      <c r="P95" s="230"/>
      <c r="Q95" s="230"/>
      <c r="R95" s="226"/>
      <c r="S95" s="222"/>
      <c r="T95" s="223"/>
      <c r="U95" s="222"/>
      <c r="V95" s="222"/>
      <c r="W95" s="222"/>
      <c r="X95" s="26"/>
      <c r="Y95" s="26"/>
      <c r="Z95" s="26"/>
      <c r="AA95" s="26"/>
    </row>
    <row r="96" spans="1:27" ht="15.75" x14ac:dyDescent="0.25">
      <c r="A96" s="488"/>
      <c r="B96" s="471"/>
      <c r="C96" s="511"/>
      <c r="D96" s="475"/>
      <c r="E96" s="477"/>
      <c r="F96" s="477"/>
      <c r="G96" s="479"/>
      <c r="H96" s="175" t="s">
        <v>29</v>
      </c>
      <c r="I96" s="195"/>
      <c r="J96" s="192"/>
      <c r="K96" s="195"/>
      <c r="L96" s="192"/>
      <c r="M96" s="178"/>
      <c r="N96" s="195"/>
      <c r="O96" s="192"/>
      <c r="P96" s="195"/>
      <c r="Q96" s="195"/>
      <c r="R96" s="195"/>
      <c r="S96" s="195"/>
      <c r="T96" s="192"/>
      <c r="U96" s="195"/>
      <c r="V96" s="195"/>
      <c r="W96" s="195"/>
      <c r="X96" s="26"/>
      <c r="Y96" s="26"/>
      <c r="Z96" s="27"/>
      <c r="AA96" s="26"/>
    </row>
    <row r="97" spans="1:25" ht="15.75" x14ac:dyDescent="0.25">
      <c r="A97" s="469">
        <v>5</v>
      </c>
      <c r="B97" s="471"/>
      <c r="C97" s="511"/>
      <c r="D97" s="475"/>
      <c r="E97" s="477"/>
      <c r="F97" s="477"/>
      <c r="G97" s="479"/>
      <c r="H97" s="201" t="s">
        <v>28</v>
      </c>
      <c r="I97" s="222"/>
      <c r="J97" s="223"/>
      <c r="K97" s="222"/>
      <c r="L97" s="223"/>
      <c r="M97" s="227"/>
      <c r="N97" s="222"/>
      <c r="O97" s="223"/>
      <c r="P97" s="222"/>
      <c r="Q97" s="222"/>
      <c r="R97" s="226"/>
      <c r="S97" s="222"/>
      <c r="T97" s="223"/>
      <c r="U97" s="222"/>
      <c r="V97" s="222"/>
      <c r="W97" s="222"/>
      <c r="X97" s="26"/>
      <c r="Y97" s="26"/>
    </row>
    <row r="98" spans="1:25" ht="15.75" x14ac:dyDescent="0.25">
      <c r="A98" s="488"/>
      <c r="B98" s="471"/>
      <c r="C98" s="511"/>
      <c r="D98" s="475"/>
      <c r="E98" s="477"/>
      <c r="F98" s="477"/>
      <c r="G98" s="479"/>
      <c r="H98" s="175" t="s">
        <v>29</v>
      </c>
      <c r="I98" s="195"/>
      <c r="J98" s="192"/>
      <c r="K98" s="195"/>
      <c r="L98" s="192"/>
      <c r="M98" s="178"/>
      <c r="N98" s="195"/>
      <c r="O98" s="192"/>
      <c r="P98" s="195"/>
      <c r="Q98" s="195"/>
      <c r="R98" s="195"/>
      <c r="S98" s="195"/>
      <c r="T98" s="192"/>
      <c r="U98" s="195"/>
      <c r="V98" s="195"/>
      <c r="W98" s="195"/>
      <c r="X98" s="26"/>
    </row>
    <row r="99" spans="1:25" ht="15.75" x14ac:dyDescent="0.25">
      <c r="A99" s="469">
        <v>6</v>
      </c>
      <c r="B99" s="471"/>
      <c r="C99" s="473"/>
      <c r="D99" s="475"/>
      <c r="E99" s="477"/>
      <c r="F99" s="477"/>
      <c r="G99" s="479"/>
      <c r="H99" s="201" t="s">
        <v>28</v>
      </c>
      <c r="I99" s="222"/>
      <c r="J99" s="223"/>
      <c r="K99" s="222"/>
      <c r="L99" s="223"/>
      <c r="M99" s="227"/>
      <c r="N99" s="222"/>
      <c r="O99" s="223"/>
      <c r="P99" s="222"/>
      <c r="Q99" s="222"/>
      <c r="R99" s="226"/>
      <c r="S99" s="222"/>
      <c r="T99" s="223"/>
      <c r="U99" s="222"/>
      <c r="V99" s="222"/>
      <c r="W99" s="222"/>
      <c r="X99" s="26"/>
    </row>
    <row r="100" spans="1:25" ht="16.5" thickBot="1" x14ac:dyDescent="0.3">
      <c r="A100" s="470"/>
      <c r="B100" s="472"/>
      <c r="C100" s="474"/>
      <c r="D100" s="476"/>
      <c r="E100" s="478"/>
      <c r="F100" s="478"/>
      <c r="G100" s="480"/>
      <c r="H100" s="175" t="s">
        <v>29</v>
      </c>
      <c r="I100" s="217"/>
      <c r="J100" s="224"/>
      <c r="K100" s="217"/>
      <c r="L100" s="224"/>
      <c r="M100" s="215"/>
      <c r="N100" s="217"/>
      <c r="O100" s="219"/>
      <c r="P100" s="217"/>
      <c r="Q100" s="217"/>
      <c r="R100" s="217"/>
      <c r="S100" s="217"/>
      <c r="T100" s="224"/>
      <c r="U100" s="217"/>
      <c r="V100" s="217"/>
      <c r="W100" s="217"/>
      <c r="X100" s="26"/>
    </row>
    <row r="101" spans="1:25" ht="16.5" thickBot="1" x14ac:dyDescent="0.3">
      <c r="A101" s="50"/>
      <c r="B101" s="180" t="s">
        <v>3</v>
      </c>
      <c r="C101" s="179"/>
      <c r="D101" s="43"/>
      <c r="E101" s="51"/>
      <c r="F101" s="51"/>
      <c r="G101" s="52"/>
      <c r="H101" s="65"/>
      <c r="I101" s="70"/>
      <c r="J101" s="66"/>
      <c r="K101" s="68"/>
      <c r="L101" s="55"/>
      <c r="M101" s="56"/>
      <c r="N101" s="70"/>
      <c r="O101" s="54"/>
      <c r="P101" s="68"/>
      <c r="Q101" s="70"/>
      <c r="R101" s="70"/>
      <c r="S101" s="68"/>
      <c r="T101" s="68"/>
      <c r="U101" s="68"/>
      <c r="V101" s="67"/>
      <c r="W101" s="69"/>
      <c r="X101" s="26"/>
    </row>
    <row r="102" spans="1:25" ht="14.45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6"/>
      <c r="V102" s="37"/>
      <c r="W102" s="28"/>
      <c r="X102" s="28"/>
    </row>
    <row r="103" spans="1:25" ht="14.45" x14ac:dyDescent="0.35">
      <c r="J103" s="2"/>
      <c r="K103" s="2"/>
      <c r="L103" s="2"/>
      <c r="M103" s="2"/>
      <c r="N103" s="2"/>
      <c r="O103" s="2"/>
      <c r="P103" s="2"/>
      <c r="Q103" s="2"/>
      <c r="U103" s="37"/>
      <c r="V103" s="37"/>
      <c r="W103" s="28"/>
    </row>
    <row r="104" spans="1:25" thickBot="1" x14ac:dyDescent="0.4">
      <c r="C104" s="20"/>
      <c r="D104" s="20"/>
      <c r="E104" s="20"/>
      <c r="F104" s="20"/>
    </row>
    <row r="105" spans="1:25" ht="19.5" thickBot="1" x14ac:dyDescent="0.3">
      <c r="B105" s="481" t="s">
        <v>41</v>
      </c>
      <c r="C105" s="482"/>
      <c r="D105" s="482"/>
      <c r="E105" s="482"/>
      <c r="F105" s="483"/>
    </row>
    <row r="106" spans="1:25" ht="19.5" thickBot="1" x14ac:dyDescent="0.3">
      <c r="B106" s="21" t="s">
        <v>87</v>
      </c>
      <c r="C106" s="484" t="s">
        <v>206</v>
      </c>
      <c r="D106" s="485"/>
      <c r="E106" s="486"/>
      <c r="F106" s="487"/>
    </row>
    <row r="107" spans="1:25" ht="18.95" thickBot="1" x14ac:dyDescent="0.4">
      <c r="B107" s="22"/>
      <c r="C107" s="23"/>
      <c r="D107" s="23"/>
      <c r="E107" s="23"/>
      <c r="F107" s="23"/>
    </row>
    <row r="108" spans="1:25" ht="21.75" thickBot="1" x14ac:dyDescent="0.3">
      <c r="B108" s="452" t="s">
        <v>42</v>
      </c>
      <c r="C108" s="452"/>
      <c r="D108" s="495" t="s">
        <v>49</v>
      </c>
      <c r="E108" s="496"/>
      <c r="F108" s="496"/>
      <c r="G108" s="496"/>
      <c r="H108" s="497"/>
      <c r="J108" s="498" t="s">
        <v>60</v>
      </c>
      <c r="K108" s="499"/>
      <c r="L108" s="500" t="s">
        <v>61</v>
      </c>
      <c r="M108" s="501"/>
      <c r="N108" s="502"/>
      <c r="P108" s="503" t="s">
        <v>66</v>
      </c>
      <c r="Q108" s="504"/>
      <c r="R108" s="504"/>
      <c r="S108" s="504"/>
      <c r="T108" s="505"/>
    </row>
    <row r="109" spans="1:25" ht="21.75" thickBot="1" x14ac:dyDescent="0.3">
      <c r="B109" s="452" t="s">
        <v>43</v>
      </c>
      <c r="C109" s="452"/>
      <c r="D109" s="82" t="s">
        <v>50</v>
      </c>
      <c r="E109" s="24"/>
      <c r="F109" s="506" t="s">
        <v>51</v>
      </c>
      <c r="G109" s="507"/>
      <c r="H109" s="508"/>
      <c r="J109" s="509">
        <v>1</v>
      </c>
      <c r="K109" s="510"/>
      <c r="L109" s="466" t="s">
        <v>63</v>
      </c>
      <c r="M109" s="467"/>
      <c r="N109" s="468"/>
      <c r="P109" s="86" t="s">
        <v>67</v>
      </c>
      <c r="Q109" s="489" t="s">
        <v>68</v>
      </c>
      <c r="R109" s="490"/>
      <c r="S109" s="490"/>
      <c r="T109" s="491"/>
    </row>
    <row r="110" spans="1:25" ht="21.75" thickBot="1" x14ac:dyDescent="0.3">
      <c r="B110" s="452" t="s">
        <v>44</v>
      </c>
      <c r="C110" s="452"/>
      <c r="D110" s="83" t="s">
        <v>52</v>
      </c>
      <c r="E110" s="25"/>
      <c r="F110" s="453" t="s">
        <v>53</v>
      </c>
      <c r="G110" s="454"/>
      <c r="H110" s="455"/>
      <c r="J110" s="464">
        <v>2</v>
      </c>
      <c r="K110" s="465"/>
      <c r="L110" s="466" t="s">
        <v>64</v>
      </c>
      <c r="M110" s="467"/>
      <c r="N110" s="468"/>
      <c r="P110" s="87" t="s">
        <v>69</v>
      </c>
      <c r="Q110" s="489" t="s">
        <v>70</v>
      </c>
      <c r="R110" s="490"/>
      <c r="S110" s="490"/>
      <c r="T110" s="491"/>
    </row>
    <row r="111" spans="1:25" ht="21.75" thickBot="1" x14ac:dyDescent="0.3">
      <c r="B111" s="452" t="s">
        <v>45</v>
      </c>
      <c r="C111" s="452"/>
      <c r="D111" s="82" t="s">
        <v>54</v>
      </c>
      <c r="E111" s="24"/>
      <c r="F111" s="453" t="s">
        <v>55</v>
      </c>
      <c r="G111" s="454"/>
      <c r="H111" s="455"/>
      <c r="J111" s="464">
        <v>3</v>
      </c>
      <c r="K111" s="465"/>
      <c r="L111" s="466" t="s">
        <v>65</v>
      </c>
      <c r="M111" s="467"/>
      <c r="N111" s="468"/>
      <c r="P111" s="88" t="s">
        <v>71</v>
      </c>
      <c r="Q111" s="492" t="s">
        <v>72</v>
      </c>
      <c r="R111" s="493"/>
      <c r="S111" s="493"/>
      <c r="T111" s="494"/>
    </row>
    <row r="112" spans="1:25" ht="21.75" thickBot="1" x14ac:dyDescent="0.3">
      <c r="B112" s="452" t="s">
        <v>46</v>
      </c>
      <c r="C112" s="452"/>
      <c r="D112" s="83" t="s">
        <v>56</v>
      </c>
      <c r="E112" s="25"/>
      <c r="F112" s="453" t="s">
        <v>57</v>
      </c>
      <c r="G112" s="454"/>
      <c r="H112" s="455"/>
      <c r="J112" s="456">
        <v>4</v>
      </c>
      <c r="K112" s="457"/>
      <c r="L112" s="458" t="s">
        <v>62</v>
      </c>
      <c r="M112" s="459"/>
      <c r="N112" s="460"/>
    </row>
    <row r="113" spans="2:8" ht="19.5" thickBot="1" x14ac:dyDescent="0.3">
      <c r="B113" s="452" t="s">
        <v>47</v>
      </c>
      <c r="C113" s="452"/>
      <c r="D113" s="84" t="s">
        <v>58</v>
      </c>
      <c r="E113" s="85"/>
      <c r="F113" s="461" t="s">
        <v>59</v>
      </c>
      <c r="G113" s="462"/>
      <c r="H113" s="463"/>
    </row>
    <row r="114" spans="2:8" ht="18.75" x14ac:dyDescent="0.25">
      <c r="B114" s="452" t="s">
        <v>48</v>
      </c>
      <c r="C114" s="452"/>
      <c r="D114" s="452"/>
    </row>
    <row r="115" spans="2:8" ht="15.6" x14ac:dyDescent="0.35">
      <c r="B115" s="19"/>
    </row>
  </sheetData>
  <mergeCells count="236">
    <mergeCell ref="F59:F60"/>
    <mergeCell ref="C57:C58"/>
    <mergeCell ref="A57:A58"/>
    <mergeCell ref="D57:D58"/>
    <mergeCell ref="E57:E58"/>
    <mergeCell ref="F57:F58"/>
    <mergeCell ref="G57:G58"/>
    <mergeCell ref="A55:A56"/>
    <mergeCell ref="B55:B56"/>
    <mergeCell ref="C55:C56"/>
    <mergeCell ref="D55:D56"/>
    <mergeCell ref="E55:E56"/>
    <mergeCell ref="C3:I3"/>
    <mergeCell ref="C4:I4"/>
    <mergeCell ref="C5:I5"/>
    <mergeCell ref="C6:I6"/>
    <mergeCell ref="C7:I7"/>
    <mergeCell ref="A12:G12"/>
    <mergeCell ref="H12:H14"/>
    <mergeCell ref="I12:M12"/>
    <mergeCell ref="G13:G14"/>
    <mergeCell ref="I13:I14"/>
    <mergeCell ref="N12:O12"/>
    <mergeCell ref="P12:R12"/>
    <mergeCell ref="S12:Y12"/>
    <mergeCell ref="Z12:AA12"/>
    <mergeCell ref="A13:A14"/>
    <mergeCell ref="B13:B14"/>
    <mergeCell ref="C13:C14"/>
    <mergeCell ref="D13:D14"/>
    <mergeCell ref="E13:E14"/>
    <mergeCell ref="F13:F14"/>
    <mergeCell ref="U13:U14"/>
    <mergeCell ref="Z13:Z14"/>
    <mergeCell ref="AA13:AA14"/>
    <mergeCell ref="G17:G18"/>
    <mergeCell ref="A19:A20"/>
    <mergeCell ref="B19:B20"/>
    <mergeCell ref="C19:C20"/>
    <mergeCell ref="D19:D20"/>
    <mergeCell ref="E19:E20"/>
    <mergeCell ref="G21:G22"/>
    <mergeCell ref="A15:A16"/>
    <mergeCell ref="B15:B16"/>
    <mergeCell ref="C15:C16"/>
    <mergeCell ref="D15:D16"/>
    <mergeCell ref="E15:E16"/>
    <mergeCell ref="F15:F16"/>
    <mergeCell ref="G15:G16"/>
    <mergeCell ref="F19:F20"/>
    <mergeCell ref="G19:G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A25:A26"/>
    <mergeCell ref="B25:B26"/>
    <mergeCell ref="C25:C26"/>
    <mergeCell ref="D25:D26"/>
    <mergeCell ref="E25:E26"/>
    <mergeCell ref="F25:F26"/>
    <mergeCell ref="A51:A52"/>
    <mergeCell ref="B51:B52"/>
    <mergeCell ref="C51:C52"/>
    <mergeCell ref="D51:D52"/>
    <mergeCell ref="C45:I45"/>
    <mergeCell ref="G25:G26"/>
    <mergeCell ref="C42:I42"/>
    <mergeCell ref="C43:I43"/>
    <mergeCell ref="C44:I44"/>
    <mergeCell ref="C46:I46"/>
    <mergeCell ref="G51:G52"/>
    <mergeCell ref="I51:I52"/>
    <mergeCell ref="E51:E52"/>
    <mergeCell ref="F51:F52"/>
    <mergeCell ref="R51:R52"/>
    <mergeCell ref="W51:W52"/>
    <mergeCell ref="A50:G50"/>
    <mergeCell ref="H50:H52"/>
    <mergeCell ref="I50:L50"/>
    <mergeCell ref="M50:O50"/>
    <mergeCell ref="P50:V50"/>
    <mergeCell ref="W50:X50"/>
    <mergeCell ref="X51:X52"/>
    <mergeCell ref="C77:I77"/>
    <mergeCell ref="C78:I78"/>
    <mergeCell ref="C79:I79"/>
    <mergeCell ref="C80:I80"/>
    <mergeCell ref="C81:I81"/>
    <mergeCell ref="G87:G88"/>
    <mergeCell ref="I87:I88"/>
    <mergeCell ref="A53:A54"/>
    <mergeCell ref="B53:B54"/>
    <mergeCell ref="C53:C54"/>
    <mergeCell ref="D53:D54"/>
    <mergeCell ref="E53:E54"/>
    <mergeCell ref="F53:F54"/>
    <mergeCell ref="G53:G54"/>
    <mergeCell ref="B67:B68"/>
    <mergeCell ref="A67:A68"/>
    <mergeCell ref="G67:G68"/>
    <mergeCell ref="F67:F68"/>
    <mergeCell ref="E67:E68"/>
    <mergeCell ref="D67:D68"/>
    <mergeCell ref="C67:C68"/>
    <mergeCell ref="F55:F56"/>
    <mergeCell ref="G55:G56"/>
    <mergeCell ref="B57:B58"/>
    <mergeCell ref="E87:E88"/>
    <mergeCell ref="F87:F88"/>
    <mergeCell ref="R87:R88"/>
    <mergeCell ref="V87:V88"/>
    <mergeCell ref="A86:G86"/>
    <mergeCell ref="H86:H88"/>
    <mergeCell ref="I86:L86"/>
    <mergeCell ref="M86:O86"/>
    <mergeCell ref="P86:U86"/>
    <mergeCell ref="V86:W86"/>
    <mergeCell ref="W87:W88"/>
    <mergeCell ref="A87:A88"/>
    <mergeCell ref="B87:B88"/>
    <mergeCell ref="C87:C88"/>
    <mergeCell ref="D87:D88"/>
    <mergeCell ref="G91:G92"/>
    <mergeCell ref="A93:A94"/>
    <mergeCell ref="B93:B94"/>
    <mergeCell ref="C93:C94"/>
    <mergeCell ref="D93:D94"/>
    <mergeCell ref="E93:E94"/>
    <mergeCell ref="G95:G96"/>
    <mergeCell ref="A89:A90"/>
    <mergeCell ref="B89:B90"/>
    <mergeCell ref="C89:C90"/>
    <mergeCell ref="D89:D90"/>
    <mergeCell ref="E89:E90"/>
    <mergeCell ref="F89:F90"/>
    <mergeCell ref="G89:G90"/>
    <mergeCell ref="A91:A92"/>
    <mergeCell ref="B91:B92"/>
    <mergeCell ref="C91:C92"/>
    <mergeCell ref="D91:D92"/>
    <mergeCell ref="E91:E92"/>
    <mergeCell ref="F91:F92"/>
    <mergeCell ref="C95:C96"/>
    <mergeCell ref="D95:D96"/>
    <mergeCell ref="E95:E96"/>
    <mergeCell ref="F95:F96"/>
    <mergeCell ref="B97:B98"/>
    <mergeCell ref="C97:C98"/>
    <mergeCell ref="D97:D98"/>
    <mergeCell ref="E97:E98"/>
    <mergeCell ref="F97:F98"/>
    <mergeCell ref="G97:G98"/>
    <mergeCell ref="A95:A96"/>
    <mergeCell ref="B95:B96"/>
    <mergeCell ref="F93:F94"/>
    <mergeCell ref="G93:G94"/>
    <mergeCell ref="Q110:T110"/>
    <mergeCell ref="B111:C111"/>
    <mergeCell ref="F111:H111"/>
    <mergeCell ref="J111:K111"/>
    <mergeCell ref="L111:N111"/>
    <mergeCell ref="Q111:T111"/>
    <mergeCell ref="B108:C108"/>
    <mergeCell ref="D108:H108"/>
    <mergeCell ref="J108:K108"/>
    <mergeCell ref="L108:N108"/>
    <mergeCell ref="P108:T108"/>
    <mergeCell ref="B109:C109"/>
    <mergeCell ref="F109:H109"/>
    <mergeCell ref="J109:K109"/>
    <mergeCell ref="L109:N109"/>
    <mergeCell ref="Q109:T109"/>
    <mergeCell ref="B63:B64"/>
    <mergeCell ref="C63:C64"/>
    <mergeCell ref="A63:A64"/>
    <mergeCell ref="B114:D114"/>
    <mergeCell ref="B112:C112"/>
    <mergeCell ref="F112:H112"/>
    <mergeCell ref="J112:K112"/>
    <mergeCell ref="L112:N112"/>
    <mergeCell ref="B113:C113"/>
    <mergeCell ref="F113:H113"/>
    <mergeCell ref="B110:C110"/>
    <mergeCell ref="F110:H110"/>
    <mergeCell ref="J110:K110"/>
    <mergeCell ref="L110:N110"/>
    <mergeCell ref="A99:A100"/>
    <mergeCell ref="B99:B100"/>
    <mergeCell ref="C99:C100"/>
    <mergeCell ref="D99:D100"/>
    <mergeCell ref="E99:E100"/>
    <mergeCell ref="F99:F100"/>
    <mergeCell ref="G99:G100"/>
    <mergeCell ref="B105:F105"/>
    <mergeCell ref="C106:F106"/>
    <mergeCell ref="A97:A98"/>
    <mergeCell ref="G65:G66"/>
    <mergeCell ref="G63:G64"/>
    <mergeCell ref="G61:G62"/>
    <mergeCell ref="G59:G60"/>
    <mergeCell ref="E59:E60"/>
    <mergeCell ref="B65:B66"/>
    <mergeCell ref="A65:A66"/>
    <mergeCell ref="C65:C66"/>
    <mergeCell ref="D61:D62"/>
    <mergeCell ref="D63:D64"/>
    <mergeCell ref="D65:D66"/>
    <mergeCell ref="E61:E62"/>
    <mergeCell ref="F61:F62"/>
    <mergeCell ref="F63:F64"/>
    <mergeCell ref="E63:E64"/>
    <mergeCell ref="F65:F66"/>
    <mergeCell ref="E65:E66"/>
    <mergeCell ref="B59:B60"/>
    <mergeCell ref="A59:A60"/>
    <mergeCell ref="C59:C60"/>
    <mergeCell ref="D59:D60"/>
    <mergeCell ref="B61:B62"/>
    <mergeCell ref="A61:A62"/>
    <mergeCell ref="C61:C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38"/>
  <sheetViews>
    <sheetView topLeftCell="A73" zoomScale="90" zoomScaleNormal="90" workbookViewId="0">
      <selection activeCell="C87" sqref="C87:C97"/>
    </sheetView>
  </sheetViews>
  <sheetFormatPr baseColWidth="10" defaultRowHeight="15" x14ac:dyDescent="0.25"/>
  <cols>
    <col min="1" max="1" width="5.42578125" customWidth="1"/>
    <col min="2" max="2" width="52.28515625" customWidth="1"/>
    <col min="3" max="3" width="20.140625" customWidth="1"/>
    <col min="4" max="4" width="15.7109375" customWidth="1"/>
    <col min="5" max="5" width="13.28515625" customWidth="1"/>
    <col min="6" max="6" width="7.140625" customWidth="1"/>
    <col min="7" max="7" width="10.28515625" bestFit="1" customWidth="1"/>
    <col min="8" max="8" width="13.5703125" customWidth="1"/>
    <col min="9" max="9" width="21.28515625" customWidth="1"/>
    <col min="10" max="10" width="25.28515625" customWidth="1"/>
    <col min="11" max="11" width="22.28515625" customWidth="1"/>
    <col min="12" max="12" width="22.7109375" customWidth="1"/>
    <col min="13" max="13" width="22.28515625" customWidth="1"/>
    <col min="14" max="14" width="21.42578125" customWidth="1"/>
    <col min="15" max="15" width="21" customWidth="1"/>
    <col min="16" max="16" width="21.28515625" customWidth="1"/>
    <col min="17" max="17" width="20.42578125" customWidth="1"/>
    <col min="18" max="18" width="18.42578125" customWidth="1"/>
    <col min="19" max="19" width="23.28515625" customWidth="1"/>
    <col min="20" max="20" width="23" customWidth="1"/>
    <col min="21" max="21" width="23.42578125" customWidth="1"/>
    <col min="22" max="22" width="25.28515625" customWidth="1"/>
    <col min="23" max="23" width="25.7109375" customWidth="1"/>
    <col min="24" max="24" width="22.85546875" customWidth="1"/>
    <col min="25" max="25" width="18.28515625" customWidth="1"/>
    <col min="26" max="26" width="17.85546875" customWidth="1"/>
    <col min="27" max="27" width="16.85546875" customWidth="1"/>
    <col min="28" max="31" width="12.7109375" customWidth="1"/>
  </cols>
  <sheetData>
    <row r="2" spans="1:47" s="26" customFormat="1" ht="16.5" x14ac:dyDescent="0.35">
      <c r="A2" s="327"/>
      <c r="B2" s="328"/>
      <c r="C2" s="329"/>
      <c r="D2" s="330"/>
      <c r="E2" s="330"/>
      <c r="F2" s="330"/>
      <c r="G2" s="330"/>
      <c r="H2" s="330"/>
      <c r="I2" s="330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</row>
    <row r="3" spans="1:47" s="26" customFormat="1" ht="16.5" x14ac:dyDescent="0.35">
      <c r="A3" s="327"/>
      <c r="B3" s="328"/>
      <c r="C3" s="329"/>
      <c r="D3" s="330"/>
      <c r="E3" s="330"/>
      <c r="F3" s="330"/>
      <c r="G3" s="330"/>
      <c r="H3" s="330"/>
      <c r="I3" s="330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</row>
    <row r="4" spans="1:47" s="26" customFormat="1" ht="16.5" x14ac:dyDescent="0.35">
      <c r="A4" s="327"/>
      <c r="B4" s="328"/>
      <c r="C4" s="329"/>
      <c r="D4" s="330"/>
      <c r="E4" s="330"/>
      <c r="F4" s="330"/>
      <c r="G4" s="330"/>
      <c r="H4" s="330"/>
      <c r="I4" s="330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</row>
    <row r="5" spans="1:47" s="26" customFormat="1" ht="15.75" x14ac:dyDescent="0.25">
      <c r="A5" s="325"/>
      <c r="B5" s="326" t="s">
        <v>35</v>
      </c>
      <c r="C5" s="549" t="s">
        <v>198</v>
      </c>
      <c r="D5" s="550"/>
      <c r="E5" s="550"/>
      <c r="F5" s="550"/>
      <c r="G5" s="550"/>
      <c r="H5" s="550"/>
      <c r="I5" s="551"/>
      <c r="J5" s="332"/>
      <c r="K5" s="333"/>
      <c r="L5" s="333"/>
      <c r="M5" s="333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4"/>
      <c r="AC5" s="334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22"/>
    </row>
    <row r="6" spans="1:47" s="26" customFormat="1" ht="15.75" x14ac:dyDescent="0.25">
      <c r="A6"/>
      <c r="B6" s="324" t="s">
        <v>36</v>
      </c>
      <c r="C6" s="549">
        <v>2022</v>
      </c>
      <c r="D6" s="550"/>
      <c r="E6" s="550"/>
      <c r="F6" s="550"/>
      <c r="G6" s="550"/>
      <c r="H6" s="550"/>
      <c r="I6" s="551"/>
      <c r="J6" s="4"/>
      <c r="K6"/>
      <c r="L6"/>
      <c r="M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7"/>
      <c r="AC6" s="57"/>
    </row>
    <row r="7" spans="1:47" s="26" customFormat="1" ht="15.6" x14ac:dyDescent="0.35">
      <c r="A7"/>
      <c r="B7" s="42" t="s">
        <v>37</v>
      </c>
      <c r="C7" s="549" t="s">
        <v>199</v>
      </c>
      <c r="D7" s="550"/>
      <c r="E7" s="550"/>
      <c r="F7" s="550"/>
      <c r="G7" s="550"/>
      <c r="H7" s="550"/>
      <c r="I7" s="551"/>
      <c r="J7" s="4"/>
      <c r="K7"/>
      <c r="L7"/>
      <c r="M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47" s="26" customFormat="1" ht="15.75" x14ac:dyDescent="0.25">
      <c r="A8"/>
      <c r="B8" s="42" t="s">
        <v>38</v>
      </c>
      <c r="C8" s="587" t="s">
        <v>197</v>
      </c>
      <c r="D8" s="588"/>
      <c r="E8" s="588"/>
      <c r="F8" s="588"/>
      <c r="G8" s="588"/>
      <c r="H8" s="588"/>
      <c r="I8" s="589"/>
      <c r="J8" s="4"/>
      <c r="K8"/>
      <c r="L8"/>
      <c r="M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47" s="26" customFormat="1" ht="15.75" x14ac:dyDescent="0.25">
      <c r="A9"/>
      <c r="B9" s="42" t="s">
        <v>39</v>
      </c>
      <c r="C9" s="638" t="s">
        <v>154</v>
      </c>
      <c r="D9" s="638"/>
      <c r="E9" s="638"/>
      <c r="F9" s="638"/>
      <c r="G9" s="638"/>
      <c r="H9" s="638"/>
      <c r="I9" s="638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1"/>
      <c r="Z9" s="241"/>
      <c r="AA9" s="241"/>
    </row>
    <row r="10" spans="1:47" s="26" customFormat="1" ht="14.45" x14ac:dyDescent="0.35">
      <c r="A10" s="241"/>
      <c r="B10" s="241"/>
      <c r="C10" s="241"/>
      <c r="D10" s="241"/>
      <c r="E10" s="241"/>
      <c r="F10" s="241"/>
      <c r="G10" s="241"/>
      <c r="H10" s="241"/>
      <c r="I10" s="241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1"/>
      <c r="Z10" s="241"/>
      <c r="AA10" s="241"/>
    </row>
    <row r="11" spans="1:47" s="26" customFormat="1" ht="23.45" x14ac:dyDescent="0.55000000000000004">
      <c r="A11" s="241"/>
      <c r="B11" s="241"/>
      <c r="C11" s="241"/>
      <c r="D11" s="241"/>
      <c r="E11" s="241"/>
      <c r="F11" s="241"/>
      <c r="G11" s="241"/>
      <c r="H11" s="241"/>
      <c r="I11" s="241"/>
      <c r="J11" s="635" t="s">
        <v>101</v>
      </c>
      <c r="K11" s="635"/>
      <c r="L11" s="635"/>
      <c r="M11" s="635"/>
      <c r="N11" s="635"/>
      <c r="O11" s="635"/>
      <c r="P11" s="635"/>
      <c r="Q11" s="30"/>
      <c r="R11" s="29"/>
      <c r="S11" s="29"/>
      <c r="T11" s="29"/>
      <c r="U11" s="29"/>
      <c r="V11" s="29"/>
      <c r="W11" s="29"/>
      <c r="X11" s="29"/>
      <c r="Y11" s="241"/>
      <c r="Z11" s="241"/>
      <c r="AA11" s="241"/>
    </row>
    <row r="12" spans="1:47" s="26" customFormat="1" ht="14.45" x14ac:dyDescent="0.35">
      <c r="A12"/>
      <c r="B12"/>
      <c r="C12"/>
      <c r="D12"/>
      <c r="E12"/>
      <c r="F12"/>
      <c r="G12"/>
      <c r="H12"/>
      <c r="I12"/>
      <c r="J12"/>
      <c r="K12"/>
      <c r="L12"/>
      <c r="M12" s="4"/>
      <c r="N12"/>
      <c r="O12"/>
      <c r="P12"/>
      <c r="Q12"/>
      <c r="R12"/>
      <c r="S12"/>
      <c r="T12"/>
      <c r="U12"/>
      <c r="V12"/>
      <c r="W12"/>
      <c r="X12"/>
      <c r="Y12" s="241"/>
      <c r="Z12" s="241"/>
      <c r="AA12" s="241"/>
    </row>
    <row r="13" spans="1:47" s="26" customFormat="1" thickBot="1" x14ac:dyDescent="0.4">
      <c r="A13"/>
      <c r="B13" s="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47" s="26" customFormat="1" ht="18" x14ac:dyDescent="0.25">
      <c r="A14" s="538" t="s">
        <v>27</v>
      </c>
      <c r="B14" s="539"/>
      <c r="C14" s="539"/>
      <c r="D14" s="539"/>
      <c r="E14" s="539"/>
      <c r="F14" s="539"/>
      <c r="G14" s="539"/>
      <c r="H14" s="671" t="s">
        <v>30</v>
      </c>
      <c r="I14" s="573" t="s">
        <v>31</v>
      </c>
      <c r="J14" s="573"/>
      <c r="K14" s="573"/>
      <c r="L14" s="573"/>
      <c r="M14" s="667" t="s">
        <v>32</v>
      </c>
      <c r="N14" s="667"/>
      <c r="O14" s="667"/>
      <c r="P14" s="573" t="s">
        <v>0</v>
      </c>
      <c r="Q14" s="573"/>
      <c r="R14" s="573"/>
      <c r="S14" s="573"/>
      <c r="T14" s="573"/>
      <c r="U14" s="573"/>
      <c r="V14" s="573"/>
      <c r="W14" s="539" t="s">
        <v>93</v>
      </c>
      <c r="X14" s="540"/>
      <c r="Y14"/>
      <c r="Z14"/>
      <c r="AA14"/>
    </row>
    <row r="15" spans="1:47" s="26" customFormat="1" ht="47.25" x14ac:dyDescent="0.25">
      <c r="A15" s="668" t="s">
        <v>25</v>
      </c>
      <c r="B15" s="586" t="s">
        <v>26</v>
      </c>
      <c r="C15" s="586" t="s">
        <v>74</v>
      </c>
      <c r="D15" s="586" t="s">
        <v>13</v>
      </c>
      <c r="E15" s="586" t="s">
        <v>66</v>
      </c>
      <c r="F15" s="586" t="s">
        <v>15</v>
      </c>
      <c r="G15" s="648" t="s">
        <v>34</v>
      </c>
      <c r="H15" s="672"/>
      <c r="I15" s="525" t="s">
        <v>16</v>
      </c>
      <c r="J15" s="336" t="s">
        <v>33</v>
      </c>
      <c r="K15" s="336" t="s">
        <v>17</v>
      </c>
      <c r="L15" s="336" t="s">
        <v>23</v>
      </c>
      <c r="M15" s="336" t="s">
        <v>100</v>
      </c>
      <c r="N15" s="336" t="s">
        <v>99</v>
      </c>
      <c r="O15" s="336" t="s">
        <v>153</v>
      </c>
      <c r="P15" s="336" t="s">
        <v>139</v>
      </c>
      <c r="Q15" s="336" t="s">
        <v>140</v>
      </c>
      <c r="R15" s="525" t="s">
        <v>73</v>
      </c>
      <c r="S15" s="336" t="s">
        <v>83</v>
      </c>
      <c r="T15" s="336" t="s">
        <v>10</v>
      </c>
      <c r="U15" s="336" t="s">
        <v>96</v>
      </c>
      <c r="V15" s="336" t="s">
        <v>121</v>
      </c>
      <c r="W15" s="336" t="s">
        <v>12</v>
      </c>
      <c r="X15" s="670" t="s">
        <v>75</v>
      </c>
    </row>
    <row r="16" spans="1:47" s="26" customFormat="1" ht="16.5" thickBot="1" x14ac:dyDescent="0.3">
      <c r="A16" s="668"/>
      <c r="B16" s="586"/>
      <c r="C16" s="586"/>
      <c r="D16" s="586"/>
      <c r="E16" s="586"/>
      <c r="F16" s="586"/>
      <c r="G16" s="648"/>
      <c r="H16" s="672"/>
      <c r="I16" s="525"/>
      <c r="J16" s="35" t="s">
        <v>78</v>
      </c>
      <c r="K16" s="36" t="s">
        <v>81</v>
      </c>
      <c r="L16" s="35" t="s">
        <v>79</v>
      </c>
      <c r="M16" s="36" t="s">
        <v>80</v>
      </c>
      <c r="N16" s="35" t="s">
        <v>78</v>
      </c>
      <c r="O16" s="351" t="s">
        <v>80</v>
      </c>
      <c r="P16" s="36" t="s">
        <v>84</v>
      </c>
      <c r="Q16" s="81" t="s">
        <v>78</v>
      </c>
      <c r="R16" s="525"/>
      <c r="S16" s="35" t="s">
        <v>84</v>
      </c>
      <c r="T16" s="39" t="s">
        <v>120</v>
      </c>
      <c r="U16" s="39" t="s">
        <v>81</v>
      </c>
      <c r="V16" s="39" t="s">
        <v>119</v>
      </c>
      <c r="W16" s="336"/>
      <c r="X16" s="670"/>
      <c r="Y16" s="322"/>
    </row>
    <row r="17" spans="1:43" s="26" customFormat="1" ht="15.75" x14ac:dyDescent="0.25">
      <c r="A17" s="649">
        <v>1</v>
      </c>
      <c r="B17" s="652" t="s">
        <v>208</v>
      </c>
      <c r="C17" s="629">
        <v>2413950237</v>
      </c>
      <c r="D17" s="629" t="s">
        <v>161</v>
      </c>
      <c r="E17" s="521" t="s">
        <v>67</v>
      </c>
      <c r="F17" s="521">
        <v>1</v>
      </c>
      <c r="G17" s="521" t="s">
        <v>50</v>
      </c>
      <c r="H17" s="323" t="s">
        <v>28</v>
      </c>
      <c r="I17" s="272">
        <v>44593</v>
      </c>
      <c r="J17" s="272">
        <f>I17+13</f>
        <v>44606</v>
      </c>
      <c r="K17" s="272">
        <f>J17+3</f>
        <v>44609</v>
      </c>
      <c r="L17" s="272">
        <f>K17+32</f>
        <v>44641</v>
      </c>
      <c r="M17" s="395">
        <f>L17+21</f>
        <v>44662</v>
      </c>
      <c r="N17" s="395">
        <f>M17+14</f>
        <v>44676</v>
      </c>
      <c r="O17" s="396">
        <f>N17+21</f>
        <v>44697</v>
      </c>
      <c r="P17" s="272">
        <f>O17+9</f>
        <v>44706</v>
      </c>
      <c r="Q17" s="272">
        <f>P17+12</f>
        <v>44718</v>
      </c>
      <c r="R17" s="272"/>
      <c r="S17" s="272">
        <f>Q17+9</f>
        <v>44727</v>
      </c>
      <c r="T17" s="272">
        <f>S17+14</f>
        <v>44741</v>
      </c>
      <c r="U17" s="272">
        <f>T17+5</f>
        <v>44746</v>
      </c>
      <c r="V17" s="272">
        <f>U17+3</f>
        <v>44749</v>
      </c>
      <c r="W17" s="272">
        <v>44753</v>
      </c>
      <c r="X17" s="395">
        <v>44925</v>
      </c>
      <c r="Y17" s="322"/>
    </row>
    <row r="18" spans="1:43" ht="16.5" thickBot="1" x14ac:dyDescent="0.3">
      <c r="A18" s="649"/>
      <c r="B18" s="652"/>
      <c r="C18" s="630"/>
      <c r="D18" s="631"/>
      <c r="E18" s="521"/>
      <c r="F18" s="521"/>
      <c r="G18" s="521"/>
      <c r="H18" s="320" t="s">
        <v>29</v>
      </c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5"/>
      <c r="Y18" s="322"/>
      <c r="Z18" s="26"/>
      <c r="AA18" s="26"/>
      <c r="AB18" s="26"/>
      <c r="AC18" s="26"/>
    </row>
    <row r="19" spans="1:43" ht="17.25" customHeight="1" x14ac:dyDescent="0.25">
      <c r="A19" s="649">
        <v>2</v>
      </c>
      <c r="B19" s="651" t="s">
        <v>209</v>
      </c>
      <c r="C19" s="629">
        <v>4184828800</v>
      </c>
      <c r="D19" s="629" t="s">
        <v>162</v>
      </c>
      <c r="E19" s="521" t="s">
        <v>67</v>
      </c>
      <c r="F19" s="521">
        <v>2</v>
      </c>
      <c r="G19" s="521" t="s">
        <v>50</v>
      </c>
      <c r="H19" s="323" t="s">
        <v>28</v>
      </c>
      <c r="I19" s="272">
        <v>44599</v>
      </c>
      <c r="J19" s="273">
        <f>I19+15</f>
        <v>44614</v>
      </c>
      <c r="K19" s="273">
        <f>J19+3</f>
        <v>44617</v>
      </c>
      <c r="L19" s="273">
        <f>K19+45</f>
        <v>44662</v>
      </c>
      <c r="M19" s="274">
        <f>L19+21</f>
        <v>44683</v>
      </c>
      <c r="N19" s="274">
        <f>M19+14</f>
        <v>44697</v>
      </c>
      <c r="O19" s="275">
        <f>N19+21</f>
        <v>44718</v>
      </c>
      <c r="P19" s="273">
        <f>O19+9</f>
        <v>44727</v>
      </c>
      <c r="Q19" s="273">
        <f>P19+12</f>
        <v>44739</v>
      </c>
      <c r="R19" s="273"/>
      <c r="S19" s="273">
        <f>Q19+9</f>
        <v>44748</v>
      </c>
      <c r="T19" s="273">
        <f>S19+14</f>
        <v>44762</v>
      </c>
      <c r="U19" s="273">
        <f>T19+5</f>
        <v>44767</v>
      </c>
      <c r="V19" s="273">
        <f>U19+3</f>
        <v>44770</v>
      </c>
      <c r="W19" s="273">
        <v>44760</v>
      </c>
      <c r="X19" s="274">
        <v>44925</v>
      </c>
      <c r="Y19" s="322"/>
      <c r="Z19" s="26"/>
      <c r="AA19" s="26"/>
    </row>
    <row r="20" spans="1:43" ht="28.5" customHeight="1" thickBot="1" x14ac:dyDescent="0.3">
      <c r="A20" s="649"/>
      <c r="B20" s="651"/>
      <c r="C20" s="630"/>
      <c r="D20" s="631"/>
      <c r="E20" s="521"/>
      <c r="F20" s="521"/>
      <c r="G20" s="521"/>
      <c r="H20" s="320" t="s">
        <v>29</v>
      </c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56"/>
      <c r="Y20" s="322"/>
      <c r="Z20" s="26"/>
      <c r="AA20" s="26"/>
    </row>
    <row r="21" spans="1:43" ht="15.75" x14ac:dyDescent="0.25">
      <c r="A21" s="649">
        <v>3</v>
      </c>
      <c r="B21" s="646" t="s">
        <v>210</v>
      </c>
      <c r="C21" s="650">
        <v>2840312000</v>
      </c>
      <c r="D21" s="629" t="s">
        <v>163</v>
      </c>
      <c r="E21" s="521" t="s">
        <v>67</v>
      </c>
      <c r="F21" s="521">
        <v>3</v>
      </c>
      <c r="G21" s="521" t="s">
        <v>50</v>
      </c>
      <c r="H21" s="323" t="s">
        <v>28</v>
      </c>
      <c r="I21" s="272">
        <v>44599</v>
      </c>
      <c r="J21" s="273">
        <f>I21+15</f>
        <v>44614</v>
      </c>
      <c r="K21" s="273">
        <f>J21+3</f>
        <v>44617</v>
      </c>
      <c r="L21" s="273">
        <f>K21+45</f>
        <v>44662</v>
      </c>
      <c r="M21" s="274">
        <f>L21+21</f>
        <v>44683</v>
      </c>
      <c r="N21" s="274">
        <f>M21+14</f>
        <v>44697</v>
      </c>
      <c r="O21" s="275">
        <f>N21+21</f>
        <v>44718</v>
      </c>
      <c r="P21" s="273">
        <f>O21+9</f>
        <v>44727</v>
      </c>
      <c r="Q21" s="273">
        <f>P21+12</f>
        <v>44739</v>
      </c>
      <c r="R21" s="273"/>
      <c r="S21" s="273">
        <f>Q21+9</f>
        <v>44748</v>
      </c>
      <c r="T21" s="273">
        <f>S21+14</f>
        <v>44762</v>
      </c>
      <c r="U21" s="273">
        <f>T21+5</f>
        <v>44767</v>
      </c>
      <c r="V21" s="273">
        <f>U21+3</f>
        <v>44770</v>
      </c>
      <c r="W21" s="273">
        <v>44760</v>
      </c>
      <c r="X21" s="274">
        <v>44925</v>
      </c>
      <c r="Y21" s="322"/>
      <c r="Z21" s="26"/>
      <c r="AA21" s="26"/>
    </row>
    <row r="22" spans="1:43" ht="16.5" thickBot="1" x14ac:dyDescent="0.3">
      <c r="A22" s="649"/>
      <c r="B22" s="646"/>
      <c r="C22" s="650">
        <v>924653</v>
      </c>
      <c r="D22" s="631"/>
      <c r="E22" s="521"/>
      <c r="F22" s="521"/>
      <c r="G22" s="521"/>
      <c r="H22" s="320" t="s">
        <v>29</v>
      </c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56"/>
      <c r="Y22" s="322"/>
      <c r="Z22" s="26"/>
      <c r="AA22" s="26"/>
    </row>
    <row r="23" spans="1:43" ht="15.75" customHeight="1" x14ac:dyDescent="0.25">
      <c r="A23" s="556">
        <v>4</v>
      </c>
      <c r="B23" s="646" t="s">
        <v>211</v>
      </c>
      <c r="C23" s="629">
        <v>2749483774</v>
      </c>
      <c r="D23" s="629" t="s">
        <v>164</v>
      </c>
      <c r="E23" s="521" t="s">
        <v>67</v>
      </c>
      <c r="F23" s="521">
        <v>4</v>
      </c>
      <c r="G23" s="521" t="s">
        <v>50</v>
      </c>
      <c r="H23" s="323" t="s">
        <v>28</v>
      </c>
      <c r="I23" s="272">
        <v>44606</v>
      </c>
      <c r="J23" s="273">
        <f>I23+14</f>
        <v>44620</v>
      </c>
      <c r="K23" s="273">
        <f>J23+3</f>
        <v>44623</v>
      </c>
      <c r="L23" s="273">
        <f>K23+33</f>
        <v>44656</v>
      </c>
      <c r="M23" s="274">
        <f>L23+21</f>
        <v>44677</v>
      </c>
      <c r="N23" s="274">
        <f>M23+14</f>
        <v>44691</v>
      </c>
      <c r="O23" s="275">
        <f>N23+21</f>
        <v>44712</v>
      </c>
      <c r="P23" s="273">
        <f>O23+9</f>
        <v>44721</v>
      </c>
      <c r="Q23" s="273">
        <f>P23+12</f>
        <v>44733</v>
      </c>
      <c r="R23" s="273"/>
      <c r="S23" s="273">
        <f>Q23+9</f>
        <v>44742</v>
      </c>
      <c r="T23" s="273">
        <f>S23+14</f>
        <v>44756</v>
      </c>
      <c r="U23" s="273">
        <f>T23+5</f>
        <v>44761</v>
      </c>
      <c r="V23" s="273">
        <f>U23+3</f>
        <v>44764</v>
      </c>
      <c r="W23" s="273">
        <v>44761</v>
      </c>
      <c r="X23" s="274">
        <v>44925</v>
      </c>
      <c r="Y23" s="322"/>
      <c r="Z23" s="26"/>
      <c r="AA23" s="26"/>
    </row>
    <row r="24" spans="1:43" ht="16.5" thickBot="1" x14ac:dyDescent="0.3">
      <c r="A24" s="556"/>
      <c r="B24" s="646"/>
      <c r="C24" s="630"/>
      <c r="D24" s="631"/>
      <c r="E24" s="521"/>
      <c r="F24" s="521"/>
      <c r="G24" s="521"/>
      <c r="H24" s="320" t="s">
        <v>29</v>
      </c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56"/>
      <c r="Y24" s="322"/>
      <c r="Z24" s="26"/>
      <c r="AA24" s="26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</row>
    <row r="25" spans="1:43" s="32" customFormat="1" ht="15.75" x14ac:dyDescent="0.25">
      <c r="A25" s="556">
        <v>5</v>
      </c>
      <c r="B25" s="646" t="s">
        <v>212</v>
      </c>
      <c r="C25" s="629">
        <v>4393627223</v>
      </c>
      <c r="D25" s="629" t="s">
        <v>165</v>
      </c>
      <c r="E25" s="521" t="s">
        <v>67</v>
      </c>
      <c r="F25" s="521">
        <v>5</v>
      </c>
      <c r="G25" s="521" t="s">
        <v>50</v>
      </c>
      <c r="H25" s="323" t="s">
        <v>28</v>
      </c>
      <c r="I25" s="272">
        <v>44599</v>
      </c>
      <c r="J25" s="273">
        <f>I25+15</f>
        <v>44614</v>
      </c>
      <c r="K25" s="273">
        <f>J25+3</f>
        <v>44617</v>
      </c>
      <c r="L25" s="273">
        <f>K25+45</f>
        <v>44662</v>
      </c>
      <c r="M25" s="274">
        <f>L25+21</f>
        <v>44683</v>
      </c>
      <c r="N25" s="274">
        <f>M25+14</f>
        <v>44697</v>
      </c>
      <c r="O25" s="275">
        <f>N25+21</f>
        <v>44718</v>
      </c>
      <c r="P25" s="273">
        <f>O25+9</f>
        <v>44727</v>
      </c>
      <c r="Q25" s="273">
        <f>P25+12</f>
        <v>44739</v>
      </c>
      <c r="R25" s="273"/>
      <c r="S25" s="273">
        <f>Q25+9</f>
        <v>44748</v>
      </c>
      <c r="T25" s="273">
        <f>S25+14</f>
        <v>44762</v>
      </c>
      <c r="U25" s="273">
        <f>T25+5</f>
        <v>44767</v>
      </c>
      <c r="V25" s="273">
        <f>U25+3</f>
        <v>44770</v>
      </c>
      <c r="W25" s="273">
        <v>44760</v>
      </c>
      <c r="X25" s="274">
        <v>44925</v>
      </c>
      <c r="Y25" s="322"/>
      <c r="Z25" s="26"/>
      <c r="AA25" s="26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</row>
    <row r="26" spans="1:43" s="29" customFormat="1" ht="90" customHeight="1" thickBot="1" x14ac:dyDescent="0.4">
      <c r="A26" s="556"/>
      <c r="B26" s="646"/>
      <c r="C26" s="630"/>
      <c r="D26" s="631"/>
      <c r="E26" s="521"/>
      <c r="F26" s="521"/>
      <c r="G26" s="521"/>
      <c r="H26" s="320" t="s">
        <v>29</v>
      </c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56"/>
      <c r="Y26" s="322"/>
      <c r="Z26" s="26"/>
      <c r="AA26" s="26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</row>
    <row r="27" spans="1:43" ht="15" customHeight="1" x14ac:dyDescent="0.25">
      <c r="A27" s="556">
        <v>6</v>
      </c>
      <c r="B27" s="646" t="s">
        <v>213</v>
      </c>
      <c r="C27" s="629">
        <v>9600486000</v>
      </c>
      <c r="D27" s="624" t="s">
        <v>166</v>
      </c>
      <c r="E27" s="521" t="s">
        <v>67</v>
      </c>
      <c r="F27" s="521">
        <v>6</v>
      </c>
      <c r="G27" s="521" t="s">
        <v>50</v>
      </c>
      <c r="H27" s="323" t="s">
        <v>28</v>
      </c>
      <c r="I27" s="272">
        <v>44606</v>
      </c>
      <c r="J27" s="273">
        <f>I27+14</f>
        <v>44620</v>
      </c>
      <c r="K27" s="273">
        <f>J27+3</f>
        <v>44623</v>
      </c>
      <c r="L27" s="273">
        <f>K27+33</f>
        <v>44656</v>
      </c>
      <c r="M27" s="274">
        <f>L27+21</f>
        <v>44677</v>
      </c>
      <c r="N27" s="274">
        <f>M27+14</f>
        <v>44691</v>
      </c>
      <c r="O27" s="275">
        <f>N27+21</f>
        <v>44712</v>
      </c>
      <c r="P27" s="273">
        <f>O27+9</f>
        <v>44721</v>
      </c>
      <c r="Q27" s="273">
        <f>P27+12</f>
        <v>44733</v>
      </c>
      <c r="R27" s="273"/>
      <c r="S27" s="273">
        <f>Q27+9</f>
        <v>44742</v>
      </c>
      <c r="T27" s="273">
        <f>S27+14</f>
        <v>44756</v>
      </c>
      <c r="U27" s="273">
        <f>T27+5</f>
        <v>44761</v>
      </c>
      <c r="V27" s="273">
        <f>U27+3</f>
        <v>44764</v>
      </c>
      <c r="W27" s="273">
        <v>44761</v>
      </c>
      <c r="X27" s="274">
        <v>44925</v>
      </c>
      <c r="Y27" s="322"/>
      <c r="Z27" s="243"/>
      <c r="AA27" s="243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</row>
    <row r="28" spans="1:43" ht="50.25" customHeight="1" thickBot="1" x14ac:dyDescent="0.3">
      <c r="A28" s="556"/>
      <c r="B28" s="646"/>
      <c r="C28" s="630"/>
      <c r="D28" s="645"/>
      <c r="E28" s="521"/>
      <c r="F28" s="521"/>
      <c r="G28" s="521"/>
      <c r="H28" s="320" t="s">
        <v>29</v>
      </c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56"/>
      <c r="Y28" s="322"/>
      <c r="Z28" s="243"/>
      <c r="AA28" s="243"/>
      <c r="AB28" s="241"/>
      <c r="AC28" s="241"/>
    </row>
    <row r="29" spans="1:43" s="241" customFormat="1" ht="19.5" customHeight="1" x14ac:dyDescent="0.25">
      <c r="A29" s="647">
        <v>7</v>
      </c>
      <c r="B29" s="646" t="s">
        <v>214</v>
      </c>
      <c r="C29" s="629">
        <v>2111400000</v>
      </c>
      <c r="D29" s="629" t="s">
        <v>167</v>
      </c>
      <c r="E29" s="521" t="s">
        <v>67</v>
      </c>
      <c r="F29" s="521">
        <v>7</v>
      </c>
      <c r="G29" s="521" t="s">
        <v>50</v>
      </c>
      <c r="H29" s="384" t="s">
        <v>28</v>
      </c>
      <c r="I29" s="272">
        <v>44599</v>
      </c>
      <c r="J29" s="273">
        <f>I29+15</f>
        <v>44614</v>
      </c>
      <c r="K29" s="273">
        <f>J29+3</f>
        <v>44617</v>
      </c>
      <c r="L29" s="273">
        <f>K29+45</f>
        <v>44662</v>
      </c>
      <c r="M29" s="274">
        <f>L29+21</f>
        <v>44683</v>
      </c>
      <c r="N29" s="274">
        <f>M29+14</f>
        <v>44697</v>
      </c>
      <c r="O29" s="275">
        <f>N29+21</f>
        <v>44718</v>
      </c>
      <c r="P29" s="273">
        <f>O29+9</f>
        <v>44727</v>
      </c>
      <c r="Q29" s="273">
        <f>P29+12</f>
        <v>44739</v>
      </c>
      <c r="R29" s="273"/>
      <c r="S29" s="273">
        <f>Q29+9</f>
        <v>44748</v>
      </c>
      <c r="T29" s="273">
        <f>S29+14</f>
        <v>44762</v>
      </c>
      <c r="U29" s="273">
        <f>T29+5</f>
        <v>44767</v>
      </c>
      <c r="V29" s="273">
        <f>U29+3</f>
        <v>44770</v>
      </c>
      <c r="W29" s="273">
        <v>44760</v>
      </c>
      <c r="X29" s="274">
        <v>44925</v>
      </c>
      <c r="Y29" s="322"/>
      <c r="Z29" s="243"/>
      <c r="AA29" s="243"/>
    </row>
    <row r="30" spans="1:43" s="241" customFormat="1" ht="19.5" customHeight="1" x14ac:dyDescent="0.25">
      <c r="A30" s="647"/>
      <c r="B30" s="646"/>
      <c r="C30" s="630"/>
      <c r="D30" s="629"/>
      <c r="E30" s="521"/>
      <c r="F30" s="521"/>
      <c r="G30" s="521"/>
      <c r="H30" s="384" t="s">
        <v>29</v>
      </c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7"/>
      <c r="Y30" s="322"/>
      <c r="Z30" s="243"/>
      <c r="AA30" s="243"/>
    </row>
    <row r="31" spans="1:43" ht="22.5" customHeight="1" x14ac:dyDescent="0.25">
      <c r="A31" s="647">
        <v>8</v>
      </c>
      <c r="B31" s="646" t="s">
        <v>215</v>
      </c>
      <c r="C31" s="629">
        <v>17611554000</v>
      </c>
      <c r="D31" s="629" t="s">
        <v>167</v>
      </c>
      <c r="E31" s="521" t="s">
        <v>67</v>
      </c>
      <c r="F31" s="521">
        <v>8</v>
      </c>
      <c r="G31" s="673" t="s">
        <v>56</v>
      </c>
      <c r="H31" s="341" t="s">
        <v>28</v>
      </c>
      <c r="I31" s="353">
        <v>43556</v>
      </c>
      <c r="J31" s="353">
        <f>I31+16</f>
        <v>43572</v>
      </c>
      <c r="K31" s="353">
        <f>J31+5</f>
        <v>43577</v>
      </c>
      <c r="L31" s="353">
        <f>K31+30</f>
        <v>43607</v>
      </c>
      <c r="M31" s="353">
        <f>L31+21</f>
        <v>43628</v>
      </c>
      <c r="N31" s="353">
        <f>M31+16</f>
        <v>43644</v>
      </c>
      <c r="O31" s="353">
        <f>N31+21</f>
        <v>43665</v>
      </c>
      <c r="P31" s="353">
        <f>O31+10</f>
        <v>43675</v>
      </c>
      <c r="Q31" s="353">
        <f>P31+16</f>
        <v>43691</v>
      </c>
      <c r="R31" s="353"/>
      <c r="S31" s="353">
        <f>Q31+9</f>
        <v>43700</v>
      </c>
      <c r="T31" s="353">
        <f>S31+14</f>
        <v>43714</v>
      </c>
      <c r="U31" s="353">
        <f>T31+5</f>
        <v>43719</v>
      </c>
      <c r="V31" s="353">
        <f>U31+5</f>
        <v>43724</v>
      </c>
      <c r="W31" s="353">
        <v>43678</v>
      </c>
      <c r="X31" s="274">
        <v>44925</v>
      </c>
      <c r="Y31" s="322"/>
      <c r="Z31" s="243"/>
      <c r="AA31" s="243"/>
    </row>
    <row r="32" spans="1:43" s="26" customFormat="1" ht="16.5" thickBot="1" x14ac:dyDescent="0.3">
      <c r="A32" s="647"/>
      <c r="B32" s="646"/>
      <c r="C32" s="630"/>
      <c r="D32" s="629"/>
      <c r="E32" s="521"/>
      <c r="F32" s="521"/>
      <c r="G32" s="673"/>
      <c r="H32" s="348" t="s">
        <v>29</v>
      </c>
      <c r="I32" s="354" t="s">
        <v>204</v>
      </c>
      <c r="J32" s="354" t="s">
        <v>204</v>
      </c>
      <c r="K32" s="354" t="s">
        <v>204</v>
      </c>
      <c r="L32" s="354" t="s">
        <v>204</v>
      </c>
      <c r="M32" s="354" t="s">
        <v>204</v>
      </c>
      <c r="N32" s="354" t="s">
        <v>204</v>
      </c>
      <c r="O32" s="354" t="s">
        <v>204</v>
      </c>
      <c r="P32" s="354" t="s">
        <v>204</v>
      </c>
      <c r="Q32" s="354" t="s">
        <v>204</v>
      </c>
      <c r="R32" s="354" t="s">
        <v>204</v>
      </c>
      <c r="S32" s="354" t="s">
        <v>204</v>
      </c>
      <c r="T32" s="354" t="s">
        <v>204</v>
      </c>
      <c r="U32" s="354" t="s">
        <v>204</v>
      </c>
      <c r="V32" s="354" t="s">
        <v>204</v>
      </c>
      <c r="W32" s="354"/>
      <c r="X32" s="358"/>
      <c r="Y32" s="322"/>
      <c r="Z32" s="243"/>
      <c r="AA32" s="243"/>
      <c r="AB32"/>
      <c r="AC32"/>
    </row>
    <row r="33" spans="1:29" s="26" customFormat="1" ht="16.5" customHeight="1" x14ac:dyDescent="0.25">
      <c r="A33" s="647">
        <v>9</v>
      </c>
      <c r="B33" s="646" t="s">
        <v>216</v>
      </c>
      <c r="C33" s="629">
        <v>150000000</v>
      </c>
      <c r="D33" s="629" t="s">
        <v>167</v>
      </c>
      <c r="E33" s="521" t="s">
        <v>67</v>
      </c>
      <c r="F33" s="521">
        <v>9</v>
      </c>
      <c r="G33" s="673" t="s">
        <v>56</v>
      </c>
      <c r="H33" s="384" t="s">
        <v>28</v>
      </c>
      <c r="I33" s="272">
        <v>44599</v>
      </c>
      <c r="J33" s="273">
        <f>I33+15</f>
        <v>44614</v>
      </c>
      <c r="K33" s="273">
        <f>J33+3</f>
        <v>44617</v>
      </c>
      <c r="L33" s="273">
        <f>K33+45</f>
        <v>44662</v>
      </c>
      <c r="M33" s="274">
        <f>L33+21</f>
        <v>44683</v>
      </c>
      <c r="N33" s="274">
        <f>M33+14</f>
        <v>44697</v>
      </c>
      <c r="O33" s="275">
        <f>N33+21</f>
        <v>44718</v>
      </c>
      <c r="P33" s="273">
        <f>O33+9</f>
        <v>44727</v>
      </c>
      <c r="Q33" s="273">
        <f>P33+12</f>
        <v>44739</v>
      </c>
      <c r="R33" s="273"/>
      <c r="S33" s="273">
        <f>Q33+9</f>
        <v>44748</v>
      </c>
      <c r="T33" s="273">
        <f>S33+14</f>
        <v>44762</v>
      </c>
      <c r="U33" s="273">
        <f>T33+5</f>
        <v>44767</v>
      </c>
      <c r="V33" s="273">
        <f>U33+3</f>
        <v>44770</v>
      </c>
      <c r="W33" s="273">
        <v>44760</v>
      </c>
      <c r="X33" s="274">
        <v>44925</v>
      </c>
      <c r="Y33" s="322"/>
      <c r="Z33" s="243"/>
      <c r="AA33" s="243"/>
    </row>
    <row r="34" spans="1:29" s="26" customFormat="1" ht="15.75" customHeight="1" thickBot="1" x14ac:dyDescent="0.3">
      <c r="A34" s="647"/>
      <c r="B34" s="646"/>
      <c r="C34" s="629"/>
      <c r="D34" s="629"/>
      <c r="E34" s="521"/>
      <c r="F34" s="521"/>
      <c r="G34" s="673"/>
      <c r="H34" s="384" t="s">
        <v>29</v>
      </c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7"/>
      <c r="Y34" s="322"/>
      <c r="Z34" s="243"/>
      <c r="AA34" s="243"/>
    </row>
    <row r="35" spans="1:29" s="26" customFormat="1" ht="15.75" x14ac:dyDescent="0.25">
      <c r="A35" s="647">
        <v>10</v>
      </c>
      <c r="B35" s="646" t="s">
        <v>217</v>
      </c>
      <c r="C35" s="629">
        <v>600000000</v>
      </c>
      <c r="D35" s="629" t="s">
        <v>167</v>
      </c>
      <c r="E35" s="521" t="s">
        <v>67</v>
      </c>
      <c r="F35" s="521">
        <v>10</v>
      </c>
      <c r="G35" s="673" t="s">
        <v>56</v>
      </c>
      <c r="H35" s="341" t="s">
        <v>28</v>
      </c>
      <c r="I35" s="272">
        <v>44599</v>
      </c>
      <c r="J35" s="273">
        <f>I35+15</f>
        <v>44614</v>
      </c>
      <c r="K35" s="273">
        <f>J35+3</f>
        <v>44617</v>
      </c>
      <c r="L35" s="273">
        <f>K35+45</f>
        <v>44662</v>
      </c>
      <c r="M35" s="274">
        <f>L35+21</f>
        <v>44683</v>
      </c>
      <c r="N35" s="274">
        <f>M35+14</f>
        <v>44697</v>
      </c>
      <c r="O35" s="275">
        <f>N35+21</f>
        <v>44718</v>
      </c>
      <c r="P35" s="273">
        <f>O35+9</f>
        <v>44727</v>
      </c>
      <c r="Q35" s="273">
        <f>P35+12</f>
        <v>44739</v>
      </c>
      <c r="R35" s="273"/>
      <c r="S35" s="273">
        <f>Q35+9</f>
        <v>44748</v>
      </c>
      <c r="T35" s="273">
        <f>S35+14</f>
        <v>44762</v>
      </c>
      <c r="U35" s="273">
        <f>T35+5</f>
        <v>44767</v>
      </c>
      <c r="V35" s="273">
        <f>U35+3</f>
        <v>44770</v>
      </c>
      <c r="W35" s="273">
        <v>44760</v>
      </c>
      <c r="X35" s="274">
        <v>44925</v>
      </c>
      <c r="Y35" s="322"/>
      <c r="Z35" s="243"/>
      <c r="AA35" s="243"/>
    </row>
    <row r="36" spans="1:29" s="26" customFormat="1" ht="16.5" thickBot="1" x14ac:dyDescent="0.3">
      <c r="A36" s="647"/>
      <c r="B36" s="646"/>
      <c r="C36" s="629"/>
      <c r="D36" s="629"/>
      <c r="E36" s="521"/>
      <c r="F36" s="521"/>
      <c r="G36" s="673"/>
      <c r="H36" s="348" t="s">
        <v>29</v>
      </c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8"/>
      <c r="Y36" s="322"/>
      <c r="Z36" s="243"/>
      <c r="AA36" s="243"/>
    </row>
    <row r="37" spans="1:29" s="388" customFormat="1" ht="15.75" x14ac:dyDescent="0.25">
      <c r="A37" s="556">
        <v>11</v>
      </c>
      <c r="B37" s="652" t="s">
        <v>236</v>
      </c>
      <c r="C37" s="629">
        <v>725235000</v>
      </c>
      <c r="D37" s="629" t="s">
        <v>168</v>
      </c>
      <c r="E37" s="521" t="s">
        <v>67</v>
      </c>
      <c r="F37" s="521">
        <v>11</v>
      </c>
      <c r="G37" s="521" t="s">
        <v>50</v>
      </c>
      <c r="H37" s="431" t="s">
        <v>28</v>
      </c>
      <c r="I37" s="391">
        <v>44613</v>
      </c>
      <c r="J37" s="386">
        <f>I37+14</f>
        <v>44627</v>
      </c>
      <c r="K37" s="386">
        <f>J37+3</f>
        <v>44630</v>
      </c>
      <c r="L37" s="386">
        <f>K37+33</f>
        <v>44663</v>
      </c>
      <c r="M37" s="387">
        <f>L37+21</f>
        <v>44684</v>
      </c>
      <c r="N37" s="387">
        <f>M37+14</f>
        <v>44698</v>
      </c>
      <c r="O37" s="392">
        <f>N37+21</f>
        <v>44719</v>
      </c>
      <c r="P37" s="386">
        <f>O37+9</f>
        <v>44728</v>
      </c>
      <c r="Q37" s="386">
        <f>P37+12</f>
        <v>44740</v>
      </c>
      <c r="R37" s="386"/>
      <c r="S37" s="386">
        <f>Q37+9</f>
        <v>44749</v>
      </c>
      <c r="T37" s="386">
        <f>S37+14</f>
        <v>44763</v>
      </c>
      <c r="U37" s="386">
        <f>T37+5</f>
        <v>44768</v>
      </c>
      <c r="V37" s="386">
        <f>U37+3</f>
        <v>44771</v>
      </c>
      <c r="W37" s="386">
        <v>44775</v>
      </c>
      <c r="X37" s="387">
        <v>44925</v>
      </c>
      <c r="Y37" s="334"/>
    </row>
    <row r="38" spans="1:29" s="26" customFormat="1" ht="16.5" thickBot="1" x14ac:dyDescent="0.3">
      <c r="A38" s="556"/>
      <c r="B38" s="652"/>
      <c r="C38" s="630"/>
      <c r="D38" s="631"/>
      <c r="E38" s="521"/>
      <c r="F38" s="521"/>
      <c r="G38" s="521"/>
      <c r="H38" s="320" t="s">
        <v>29</v>
      </c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56"/>
      <c r="Y38" s="322"/>
      <c r="Z38" s="243"/>
      <c r="AA38" s="243"/>
    </row>
    <row r="39" spans="1:29" s="26" customFormat="1" ht="15.75" x14ac:dyDescent="0.25">
      <c r="A39" s="556">
        <v>12</v>
      </c>
      <c r="B39" s="646" t="s">
        <v>218</v>
      </c>
      <c r="C39" s="629">
        <v>1075000000</v>
      </c>
      <c r="D39" s="629" t="s">
        <v>169</v>
      </c>
      <c r="E39" s="521" t="s">
        <v>67</v>
      </c>
      <c r="F39" s="521">
        <v>12</v>
      </c>
      <c r="G39" s="521" t="s">
        <v>50</v>
      </c>
      <c r="H39" s="323" t="s">
        <v>28</v>
      </c>
      <c r="I39" s="272">
        <v>44606</v>
      </c>
      <c r="J39" s="273">
        <f>I39+14</f>
        <v>44620</v>
      </c>
      <c r="K39" s="273">
        <f>J39+3</f>
        <v>44623</v>
      </c>
      <c r="L39" s="273">
        <f>K39+33</f>
        <v>44656</v>
      </c>
      <c r="M39" s="274">
        <f>L39+21</f>
        <v>44677</v>
      </c>
      <c r="N39" s="274">
        <f>M39+14</f>
        <v>44691</v>
      </c>
      <c r="O39" s="275">
        <f>N39+21</f>
        <v>44712</v>
      </c>
      <c r="P39" s="273">
        <f>O39+9</f>
        <v>44721</v>
      </c>
      <c r="Q39" s="273">
        <f>P39+12</f>
        <v>44733</v>
      </c>
      <c r="R39" s="273"/>
      <c r="S39" s="273">
        <f>Q39+9</f>
        <v>44742</v>
      </c>
      <c r="T39" s="273">
        <f>S39+14</f>
        <v>44756</v>
      </c>
      <c r="U39" s="273">
        <f>T39+5</f>
        <v>44761</v>
      </c>
      <c r="V39" s="273">
        <f>U39+3</f>
        <v>44764</v>
      </c>
      <c r="W39" s="273">
        <v>44761</v>
      </c>
      <c r="X39" s="274">
        <v>44925</v>
      </c>
      <c r="Y39" s="322"/>
      <c r="Z39" s="243"/>
      <c r="AA39" s="243"/>
    </row>
    <row r="40" spans="1:29" s="26" customFormat="1" ht="15" customHeight="1" thickBot="1" x14ac:dyDescent="0.3">
      <c r="A40" s="556"/>
      <c r="B40" s="646"/>
      <c r="C40" s="629"/>
      <c r="D40" s="631"/>
      <c r="E40" s="521"/>
      <c r="F40" s="521"/>
      <c r="G40" s="521"/>
      <c r="H40" s="320" t="s">
        <v>29</v>
      </c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56"/>
      <c r="Y40" s="322"/>
      <c r="Z40" s="243"/>
      <c r="AA40" s="243"/>
    </row>
    <row r="41" spans="1:29" s="26" customFormat="1" ht="15.75" x14ac:dyDescent="0.25">
      <c r="A41" s="556">
        <v>13</v>
      </c>
      <c r="B41" s="646" t="s">
        <v>219</v>
      </c>
      <c r="C41" s="629">
        <v>13947962000</v>
      </c>
      <c r="D41" s="629" t="s">
        <v>170</v>
      </c>
      <c r="E41" s="521" t="s">
        <v>67</v>
      </c>
      <c r="F41" s="521">
        <v>13</v>
      </c>
      <c r="G41" s="521" t="s">
        <v>50</v>
      </c>
      <c r="H41" s="323" t="s">
        <v>28</v>
      </c>
      <c r="I41" s="272">
        <v>44599</v>
      </c>
      <c r="J41" s="273">
        <f>I41+15</f>
        <v>44614</v>
      </c>
      <c r="K41" s="273">
        <f>J41+3</f>
        <v>44617</v>
      </c>
      <c r="L41" s="273">
        <f>K41+45</f>
        <v>44662</v>
      </c>
      <c r="M41" s="274">
        <f>L41+21</f>
        <v>44683</v>
      </c>
      <c r="N41" s="274">
        <f>M41+14</f>
        <v>44697</v>
      </c>
      <c r="O41" s="275">
        <f>N41+21</f>
        <v>44718</v>
      </c>
      <c r="P41" s="273">
        <f>O41+9</f>
        <v>44727</v>
      </c>
      <c r="Q41" s="273">
        <f>P41+12</f>
        <v>44739</v>
      </c>
      <c r="R41" s="273"/>
      <c r="S41" s="273">
        <f>Q41+9</f>
        <v>44748</v>
      </c>
      <c r="T41" s="273">
        <f>S41+14</f>
        <v>44762</v>
      </c>
      <c r="U41" s="273">
        <f>T41+5</f>
        <v>44767</v>
      </c>
      <c r="V41" s="273">
        <f>U41+3</f>
        <v>44770</v>
      </c>
      <c r="W41" s="273">
        <v>44760</v>
      </c>
      <c r="X41" s="274">
        <v>44925</v>
      </c>
      <c r="Y41" s="322"/>
      <c r="Z41" s="243"/>
      <c r="AA41" s="243"/>
    </row>
    <row r="42" spans="1:29" s="243" customFormat="1" ht="16.5" thickBot="1" x14ac:dyDescent="0.3">
      <c r="A42" s="556"/>
      <c r="B42" s="646"/>
      <c r="C42" s="629"/>
      <c r="D42" s="631"/>
      <c r="E42" s="521"/>
      <c r="F42" s="521"/>
      <c r="G42" s="521"/>
      <c r="H42" s="320" t="s">
        <v>29</v>
      </c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56"/>
      <c r="Y42" s="322"/>
      <c r="AB42" s="26"/>
      <c r="AC42" s="26"/>
    </row>
    <row r="43" spans="1:29" s="243" customFormat="1" ht="15.75" x14ac:dyDescent="0.25">
      <c r="A43" s="647">
        <v>14</v>
      </c>
      <c r="B43" s="646" t="s">
        <v>220</v>
      </c>
      <c r="C43" s="629">
        <v>1008265000</v>
      </c>
      <c r="D43" s="624" t="s">
        <v>171</v>
      </c>
      <c r="E43" s="521" t="s">
        <v>67</v>
      </c>
      <c r="F43" s="521">
        <v>14</v>
      </c>
      <c r="G43" s="521" t="s">
        <v>50</v>
      </c>
      <c r="H43" s="323" t="s">
        <v>28</v>
      </c>
      <c r="I43" s="272">
        <v>44599</v>
      </c>
      <c r="J43" s="273">
        <f>I43+15</f>
        <v>44614</v>
      </c>
      <c r="K43" s="273">
        <f>J43+3</f>
        <v>44617</v>
      </c>
      <c r="L43" s="273">
        <f>K43+45</f>
        <v>44662</v>
      </c>
      <c r="M43" s="274">
        <f>L43+21</f>
        <v>44683</v>
      </c>
      <c r="N43" s="274">
        <f>M43+14</f>
        <v>44697</v>
      </c>
      <c r="O43" s="275">
        <f>N43+21</f>
        <v>44718</v>
      </c>
      <c r="P43" s="273">
        <f>O43+9</f>
        <v>44727</v>
      </c>
      <c r="Q43" s="273">
        <f>P43+12</f>
        <v>44739</v>
      </c>
      <c r="R43" s="273"/>
      <c r="S43" s="273">
        <f>Q43+9</f>
        <v>44748</v>
      </c>
      <c r="T43" s="273">
        <f>S43+14</f>
        <v>44762</v>
      </c>
      <c r="U43" s="273">
        <f>T43+5</f>
        <v>44767</v>
      </c>
      <c r="V43" s="273">
        <f>U43+3</f>
        <v>44770</v>
      </c>
      <c r="W43" s="273">
        <v>44760</v>
      </c>
      <c r="X43" s="274">
        <v>44925</v>
      </c>
    </row>
    <row r="44" spans="1:29" s="243" customFormat="1" ht="18" customHeight="1" thickBot="1" x14ac:dyDescent="0.3">
      <c r="A44" s="647"/>
      <c r="B44" s="646"/>
      <c r="C44" s="629"/>
      <c r="D44" s="624"/>
      <c r="E44" s="521"/>
      <c r="F44" s="521"/>
      <c r="G44" s="521"/>
      <c r="H44" s="320" t="s">
        <v>29</v>
      </c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56"/>
    </row>
    <row r="45" spans="1:29" s="243" customFormat="1" ht="15.75" x14ac:dyDescent="0.25">
      <c r="A45" s="556">
        <v>15</v>
      </c>
      <c r="B45" s="646" t="s">
        <v>221</v>
      </c>
      <c r="C45" s="629">
        <v>1593672000</v>
      </c>
      <c r="D45" s="629" t="s">
        <v>172</v>
      </c>
      <c r="E45" s="521" t="s">
        <v>67</v>
      </c>
      <c r="F45" s="521">
        <v>15</v>
      </c>
      <c r="G45" s="521" t="s">
        <v>50</v>
      </c>
      <c r="H45" s="323" t="s">
        <v>28</v>
      </c>
      <c r="I45" s="272">
        <v>44599</v>
      </c>
      <c r="J45" s="273">
        <f>I45+15</f>
        <v>44614</v>
      </c>
      <c r="K45" s="273">
        <f>J45+3</f>
        <v>44617</v>
      </c>
      <c r="L45" s="273">
        <f>K45+45</f>
        <v>44662</v>
      </c>
      <c r="M45" s="274">
        <f>L45+21</f>
        <v>44683</v>
      </c>
      <c r="N45" s="274">
        <f>M45+14</f>
        <v>44697</v>
      </c>
      <c r="O45" s="275">
        <f>N45+21</f>
        <v>44718</v>
      </c>
      <c r="P45" s="273">
        <f>O45+9</f>
        <v>44727</v>
      </c>
      <c r="Q45" s="273">
        <f>P45+12</f>
        <v>44739</v>
      </c>
      <c r="R45" s="273"/>
      <c r="S45" s="273">
        <f>Q45+9</f>
        <v>44748</v>
      </c>
      <c r="T45" s="273">
        <f>S45+14</f>
        <v>44762</v>
      </c>
      <c r="U45" s="273">
        <f>T45+5</f>
        <v>44767</v>
      </c>
      <c r="V45" s="273">
        <f>U45+3</f>
        <v>44770</v>
      </c>
      <c r="W45" s="273">
        <v>44760</v>
      </c>
      <c r="X45" s="274">
        <v>44925</v>
      </c>
      <c r="AA45" s="26"/>
    </row>
    <row r="46" spans="1:29" s="243" customFormat="1" ht="16.5" thickBot="1" x14ac:dyDescent="0.3">
      <c r="A46" s="556"/>
      <c r="B46" s="646"/>
      <c r="C46" s="629"/>
      <c r="D46" s="631"/>
      <c r="E46" s="521"/>
      <c r="F46" s="521"/>
      <c r="G46" s="521"/>
      <c r="H46" s="320" t="s">
        <v>29</v>
      </c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56"/>
      <c r="AA46" s="27"/>
    </row>
    <row r="47" spans="1:29" s="243" customFormat="1" ht="15.75" x14ac:dyDescent="0.25">
      <c r="A47" s="556">
        <v>16</v>
      </c>
      <c r="B47" s="646" t="s">
        <v>222</v>
      </c>
      <c r="C47" s="629">
        <v>6535330000</v>
      </c>
      <c r="D47" s="629" t="s">
        <v>173</v>
      </c>
      <c r="E47" s="521" t="s">
        <v>67</v>
      </c>
      <c r="F47" s="521">
        <v>16</v>
      </c>
      <c r="G47" s="521" t="s">
        <v>50</v>
      </c>
      <c r="H47" s="323" t="s">
        <v>28</v>
      </c>
      <c r="I47" s="272">
        <v>44599</v>
      </c>
      <c r="J47" s="273">
        <f>I47+15</f>
        <v>44614</v>
      </c>
      <c r="K47" s="273">
        <f>J47+3</f>
        <v>44617</v>
      </c>
      <c r="L47" s="273">
        <f>K47+45</f>
        <v>44662</v>
      </c>
      <c r="M47" s="274">
        <f>L47+21</f>
        <v>44683</v>
      </c>
      <c r="N47" s="274">
        <f>M47+14</f>
        <v>44697</v>
      </c>
      <c r="O47" s="275">
        <f>N47+21</f>
        <v>44718</v>
      </c>
      <c r="P47" s="273">
        <f>O47+9</f>
        <v>44727</v>
      </c>
      <c r="Q47" s="273">
        <f>P47+12</f>
        <v>44739</v>
      </c>
      <c r="R47" s="273"/>
      <c r="S47" s="273">
        <f>Q47+9</f>
        <v>44748</v>
      </c>
      <c r="T47" s="273">
        <f>S47+14</f>
        <v>44762</v>
      </c>
      <c r="U47" s="273">
        <f>T47+5</f>
        <v>44767</v>
      </c>
      <c r="V47" s="273">
        <f>U47+3</f>
        <v>44770</v>
      </c>
      <c r="W47" s="273">
        <v>44760</v>
      </c>
      <c r="X47" s="274">
        <v>44925</v>
      </c>
      <c r="AA47" s="27"/>
    </row>
    <row r="48" spans="1:29" s="243" customFormat="1" ht="31.5" customHeight="1" thickBot="1" x14ac:dyDescent="0.3">
      <c r="A48" s="556"/>
      <c r="B48" s="646"/>
      <c r="C48" s="629"/>
      <c r="D48" s="631"/>
      <c r="E48" s="521"/>
      <c r="F48" s="521"/>
      <c r="G48" s="521"/>
      <c r="H48" s="320" t="s">
        <v>29</v>
      </c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56"/>
      <c r="AA48" s="27"/>
    </row>
    <row r="49" spans="1:27" s="388" customFormat="1" ht="15.75" x14ac:dyDescent="0.25">
      <c r="A49" s="556">
        <v>17</v>
      </c>
      <c r="B49" s="646" t="s">
        <v>223</v>
      </c>
      <c r="C49" s="629">
        <v>2700000000</v>
      </c>
      <c r="D49" s="629" t="s">
        <v>174</v>
      </c>
      <c r="E49" s="521" t="s">
        <v>67</v>
      </c>
      <c r="F49" s="521">
        <v>17</v>
      </c>
      <c r="G49" s="521" t="s">
        <v>50</v>
      </c>
      <c r="H49" s="431" t="s">
        <v>28</v>
      </c>
      <c r="I49" s="391">
        <v>44634</v>
      </c>
      <c r="J49" s="386">
        <f>I49+14</f>
        <v>44648</v>
      </c>
      <c r="K49" s="386">
        <f>J49+3</f>
        <v>44651</v>
      </c>
      <c r="L49" s="386">
        <f>K49+32</f>
        <v>44683</v>
      </c>
      <c r="M49" s="387">
        <f>L49+21</f>
        <v>44704</v>
      </c>
      <c r="N49" s="387">
        <f>M49+14</f>
        <v>44718</v>
      </c>
      <c r="O49" s="392">
        <f>N49+21</f>
        <v>44739</v>
      </c>
      <c r="P49" s="386">
        <f>O49+7</f>
        <v>44746</v>
      </c>
      <c r="Q49" s="386">
        <f>P49+14</f>
        <v>44760</v>
      </c>
      <c r="R49" s="386"/>
      <c r="S49" s="386">
        <f>Q49+9</f>
        <v>44769</v>
      </c>
      <c r="T49" s="386">
        <f>S49+14</f>
        <v>44783</v>
      </c>
      <c r="U49" s="386">
        <f>T49+5</f>
        <v>44788</v>
      </c>
      <c r="V49" s="386">
        <f>U49+3</f>
        <v>44791</v>
      </c>
      <c r="W49" s="386">
        <v>44820</v>
      </c>
      <c r="X49" s="387">
        <v>44925</v>
      </c>
      <c r="AA49" s="432"/>
    </row>
    <row r="50" spans="1:27" s="243" customFormat="1" ht="16.5" thickBot="1" x14ac:dyDescent="0.3">
      <c r="A50" s="556"/>
      <c r="B50" s="646"/>
      <c r="C50" s="629"/>
      <c r="D50" s="631"/>
      <c r="E50" s="521"/>
      <c r="F50" s="521"/>
      <c r="G50" s="521"/>
      <c r="H50" s="320" t="s">
        <v>29</v>
      </c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56"/>
      <c r="AA50" s="27"/>
    </row>
    <row r="51" spans="1:27" s="243" customFormat="1" ht="15.75" x14ac:dyDescent="0.25">
      <c r="A51" s="647">
        <v>18</v>
      </c>
      <c r="B51" s="646" t="s">
        <v>224</v>
      </c>
      <c r="C51" s="629">
        <v>2016328500</v>
      </c>
      <c r="D51" s="629" t="s">
        <v>175</v>
      </c>
      <c r="E51" s="521" t="s">
        <v>67</v>
      </c>
      <c r="F51" s="521">
        <v>18</v>
      </c>
      <c r="G51" s="521" t="s">
        <v>50</v>
      </c>
      <c r="H51" s="323" t="s">
        <v>28</v>
      </c>
      <c r="I51" s="272">
        <v>44599</v>
      </c>
      <c r="J51" s="273">
        <f>I51+15</f>
        <v>44614</v>
      </c>
      <c r="K51" s="273">
        <f>J51+3</f>
        <v>44617</v>
      </c>
      <c r="L51" s="273">
        <f>K51+45</f>
        <v>44662</v>
      </c>
      <c r="M51" s="274">
        <f>L51+21</f>
        <v>44683</v>
      </c>
      <c r="N51" s="274">
        <f>M51+14</f>
        <v>44697</v>
      </c>
      <c r="O51" s="275">
        <f>N51+21</f>
        <v>44718</v>
      </c>
      <c r="P51" s="273">
        <f>O51+9</f>
        <v>44727</v>
      </c>
      <c r="Q51" s="273">
        <f>P51+12</f>
        <v>44739</v>
      </c>
      <c r="R51" s="273"/>
      <c r="S51" s="273">
        <f>Q51+9</f>
        <v>44748</v>
      </c>
      <c r="T51" s="273">
        <f>S51+14</f>
        <v>44762</v>
      </c>
      <c r="U51" s="273">
        <f>T51+5</f>
        <v>44767</v>
      </c>
      <c r="V51" s="273">
        <f>U51+3</f>
        <v>44770</v>
      </c>
      <c r="W51" s="273">
        <v>44760</v>
      </c>
      <c r="X51" s="274">
        <v>44925</v>
      </c>
      <c r="AA51" s="26"/>
    </row>
    <row r="52" spans="1:27" s="243" customFormat="1" ht="16.5" thickBot="1" x14ac:dyDescent="0.3">
      <c r="A52" s="647"/>
      <c r="B52" s="646"/>
      <c r="C52" s="629"/>
      <c r="D52" s="631"/>
      <c r="E52" s="521"/>
      <c r="F52" s="521"/>
      <c r="G52" s="521"/>
      <c r="H52" s="350" t="s">
        <v>29</v>
      </c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56"/>
      <c r="AA52" s="26"/>
    </row>
    <row r="53" spans="1:27" s="388" customFormat="1" ht="15.75" x14ac:dyDescent="0.25">
      <c r="A53" s="556">
        <v>19</v>
      </c>
      <c r="B53" s="651" t="s">
        <v>225</v>
      </c>
      <c r="C53" s="669">
        <v>3200000000</v>
      </c>
      <c r="D53" s="444" t="s">
        <v>250</v>
      </c>
      <c r="E53" s="521" t="s">
        <v>67</v>
      </c>
      <c r="F53" s="521">
        <v>19</v>
      </c>
      <c r="G53" s="521" t="s">
        <v>50</v>
      </c>
      <c r="H53" s="431" t="s">
        <v>28</v>
      </c>
      <c r="I53" s="391">
        <v>44620</v>
      </c>
      <c r="J53" s="386">
        <f>I53+14</f>
        <v>44634</v>
      </c>
      <c r="K53" s="386">
        <f>J53+3</f>
        <v>44637</v>
      </c>
      <c r="L53" s="386">
        <f>K53+32</f>
        <v>44669</v>
      </c>
      <c r="M53" s="387">
        <f>L53+21</f>
        <v>44690</v>
      </c>
      <c r="N53" s="387">
        <f>M53+14</f>
        <v>44704</v>
      </c>
      <c r="O53" s="392">
        <f>N53+21</f>
        <v>44725</v>
      </c>
      <c r="P53" s="386">
        <f>O53+9</f>
        <v>44734</v>
      </c>
      <c r="Q53" s="386">
        <f>P53+12</f>
        <v>44746</v>
      </c>
      <c r="R53" s="386"/>
      <c r="S53" s="386">
        <f>Q53+9</f>
        <v>44755</v>
      </c>
      <c r="T53" s="386">
        <f>S53+14</f>
        <v>44769</v>
      </c>
      <c r="U53" s="386">
        <f>T53+5</f>
        <v>44774</v>
      </c>
      <c r="V53" s="386">
        <f>U53+7</f>
        <v>44781</v>
      </c>
      <c r="W53" s="386">
        <v>44789</v>
      </c>
      <c r="X53" s="387">
        <v>44925</v>
      </c>
    </row>
    <row r="54" spans="1:27" s="243" customFormat="1" ht="16.5" thickBot="1" x14ac:dyDescent="0.3">
      <c r="A54" s="556"/>
      <c r="B54" s="651"/>
      <c r="C54" s="669"/>
      <c r="D54" s="445"/>
      <c r="E54" s="521"/>
      <c r="F54" s="521"/>
      <c r="G54" s="521"/>
      <c r="H54" s="320" t="s">
        <v>29</v>
      </c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56"/>
      <c r="AA54" s="26"/>
    </row>
    <row r="55" spans="1:27" s="243" customFormat="1" ht="15.75" x14ac:dyDescent="0.25">
      <c r="A55" s="556">
        <v>20</v>
      </c>
      <c r="B55" s="646" t="s">
        <v>226</v>
      </c>
      <c r="C55" s="669">
        <v>500000000</v>
      </c>
      <c r="D55" s="444" t="s">
        <v>251</v>
      </c>
      <c r="E55" s="521" t="s">
        <v>67</v>
      </c>
      <c r="F55" s="521">
        <v>20</v>
      </c>
      <c r="G55" s="521" t="s">
        <v>50</v>
      </c>
      <c r="H55" s="323" t="s">
        <v>28</v>
      </c>
      <c r="I55" s="391">
        <v>44620</v>
      </c>
      <c r="J55" s="386">
        <f>I55+14</f>
        <v>44634</v>
      </c>
      <c r="K55" s="386">
        <f>J55+3</f>
        <v>44637</v>
      </c>
      <c r="L55" s="386">
        <f>K55+32</f>
        <v>44669</v>
      </c>
      <c r="M55" s="387">
        <f>L55+21</f>
        <v>44690</v>
      </c>
      <c r="N55" s="387">
        <f>M55+14</f>
        <v>44704</v>
      </c>
      <c r="O55" s="392">
        <f>N55+21</f>
        <v>44725</v>
      </c>
      <c r="P55" s="386">
        <f>O55+9</f>
        <v>44734</v>
      </c>
      <c r="Q55" s="386">
        <f>P55+12</f>
        <v>44746</v>
      </c>
      <c r="R55" s="386"/>
      <c r="S55" s="386">
        <f>Q55+9</f>
        <v>44755</v>
      </c>
      <c r="T55" s="386">
        <f>S55+14</f>
        <v>44769</v>
      </c>
      <c r="U55" s="386">
        <f>T55+5</f>
        <v>44774</v>
      </c>
      <c r="V55" s="386">
        <f>U55+7</f>
        <v>44781</v>
      </c>
      <c r="W55" s="386">
        <v>44789</v>
      </c>
      <c r="X55" s="387">
        <v>44925</v>
      </c>
      <c r="Y55"/>
      <c r="Z55"/>
      <c r="AA55"/>
    </row>
    <row r="56" spans="1:27" s="243" customFormat="1" ht="16.5" thickBot="1" x14ac:dyDescent="0.3">
      <c r="A56" s="556"/>
      <c r="B56" s="646"/>
      <c r="C56" s="669"/>
      <c r="D56" s="445"/>
      <c r="E56" s="521"/>
      <c r="F56" s="521"/>
      <c r="G56" s="521"/>
      <c r="H56" s="320" t="s">
        <v>29</v>
      </c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56"/>
      <c r="Y56" s="28"/>
      <c r="Z56" s="26"/>
      <c r="AA56" s="26"/>
    </row>
    <row r="57" spans="1:27" s="243" customFormat="1" ht="15.75" x14ac:dyDescent="0.25">
      <c r="A57" s="556">
        <v>21</v>
      </c>
      <c r="B57" s="646" t="s">
        <v>227</v>
      </c>
      <c r="C57" s="669">
        <v>500000000</v>
      </c>
      <c r="D57" s="444" t="s">
        <v>252</v>
      </c>
      <c r="E57" s="521" t="s">
        <v>67</v>
      </c>
      <c r="F57" s="521">
        <v>21</v>
      </c>
      <c r="G57" s="521" t="s">
        <v>50</v>
      </c>
      <c r="H57" s="323" t="s">
        <v>28</v>
      </c>
      <c r="I57" s="391">
        <v>44620</v>
      </c>
      <c r="J57" s="386">
        <f>I57+14</f>
        <v>44634</v>
      </c>
      <c r="K57" s="386">
        <f>J57+3</f>
        <v>44637</v>
      </c>
      <c r="L57" s="386">
        <f>K57+32</f>
        <v>44669</v>
      </c>
      <c r="M57" s="387">
        <f>L57+21</f>
        <v>44690</v>
      </c>
      <c r="N57" s="387">
        <f>M57+14</f>
        <v>44704</v>
      </c>
      <c r="O57" s="392">
        <f>N57+21</f>
        <v>44725</v>
      </c>
      <c r="P57" s="386">
        <f>O57+9</f>
        <v>44734</v>
      </c>
      <c r="Q57" s="386">
        <f>P57+12</f>
        <v>44746</v>
      </c>
      <c r="R57" s="386"/>
      <c r="S57" s="386">
        <f>Q57+9</f>
        <v>44755</v>
      </c>
      <c r="T57" s="386">
        <f>S57+14</f>
        <v>44769</v>
      </c>
      <c r="U57" s="386">
        <f>T57+5</f>
        <v>44774</v>
      </c>
      <c r="V57" s="386">
        <f>U57+7</f>
        <v>44781</v>
      </c>
      <c r="W57" s="386">
        <v>44789</v>
      </c>
      <c r="X57" s="387">
        <v>44925</v>
      </c>
      <c r="Y57" s="28"/>
    </row>
    <row r="58" spans="1:27" s="243" customFormat="1" ht="16.5" thickBot="1" x14ac:dyDescent="0.3">
      <c r="A58" s="556"/>
      <c r="B58" s="646"/>
      <c r="C58" s="669"/>
      <c r="D58" s="445"/>
      <c r="E58" s="521"/>
      <c r="F58" s="521"/>
      <c r="G58" s="521"/>
      <c r="H58" s="320" t="s">
        <v>29</v>
      </c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56"/>
      <c r="Y58" s="28"/>
    </row>
    <row r="59" spans="1:27" s="243" customFormat="1" ht="15.75" x14ac:dyDescent="0.25">
      <c r="A59" s="678">
        <v>22</v>
      </c>
      <c r="B59" s="656" t="s">
        <v>228</v>
      </c>
      <c r="C59" s="680">
        <v>286108000</v>
      </c>
      <c r="D59" s="444" t="s">
        <v>177</v>
      </c>
      <c r="E59" s="521" t="s">
        <v>67</v>
      </c>
      <c r="F59" s="438">
        <v>22</v>
      </c>
      <c r="G59" s="521" t="s">
        <v>50</v>
      </c>
      <c r="H59" s="323" t="s">
        <v>28</v>
      </c>
      <c r="I59" s="391">
        <v>44620</v>
      </c>
      <c r="J59" s="386">
        <f>I59+14</f>
        <v>44634</v>
      </c>
      <c r="K59" s="386">
        <f>J59+3</f>
        <v>44637</v>
      </c>
      <c r="L59" s="386">
        <f>K59+32</f>
        <v>44669</v>
      </c>
      <c r="M59" s="387">
        <f>L59+21</f>
        <v>44690</v>
      </c>
      <c r="N59" s="387">
        <f>M59+14</f>
        <v>44704</v>
      </c>
      <c r="O59" s="392">
        <f>N59+21</f>
        <v>44725</v>
      </c>
      <c r="P59" s="386">
        <f>O59+9</f>
        <v>44734</v>
      </c>
      <c r="Q59" s="386">
        <f>P59+12</f>
        <v>44746</v>
      </c>
      <c r="R59" s="386"/>
      <c r="S59" s="386">
        <f>Q59+9</f>
        <v>44755</v>
      </c>
      <c r="T59" s="386">
        <f>S59+14</f>
        <v>44769</v>
      </c>
      <c r="U59" s="386">
        <f>T59+5</f>
        <v>44774</v>
      </c>
      <c r="V59" s="386">
        <f>U59+7</f>
        <v>44781</v>
      </c>
      <c r="W59" s="386">
        <v>44789</v>
      </c>
      <c r="X59" s="387">
        <v>44925</v>
      </c>
      <c r="Y59" s="28"/>
    </row>
    <row r="60" spans="1:27" s="243" customFormat="1" ht="16.5" thickBot="1" x14ac:dyDescent="0.3">
      <c r="A60" s="679"/>
      <c r="B60" s="657"/>
      <c r="C60" s="681"/>
      <c r="D60" s="445"/>
      <c r="E60" s="521"/>
      <c r="F60" s="439"/>
      <c r="G60" s="521"/>
      <c r="H60" s="320" t="s">
        <v>29</v>
      </c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56"/>
      <c r="Y60" s="28"/>
    </row>
    <row r="61" spans="1:27" s="243" customFormat="1" ht="15.75" x14ac:dyDescent="0.25">
      <c r="A61" s="556">
        <v>23</v>
      </c>
      <c r="B61" s="646" t="s">
        <v>229</v>
      </c>
      <c r="C61" s="669">
        <v>520000000</v>
      </c>
      <c r="D61" s="444" t="s">
        <v>253</v>
      </c>
      <c r="E61" s="521" t="s">
        <v>67</v>
      </c>
      <c r="F61" s="438">
        <v>23</v>
      </c>
      <c r="G61" s="521" t="s">
        <v>50</v>
      </c>
      <c r="H61" s="323" t="s">
        <v>28</v>
      </c>
      <c r="I61" s="391">
        <v>44641</v>
      </c>
      <c r="J61" s="386">
        <f>I61+14</f>
        <v>44655</v>
      </c>
      <c r="K61" s="386">
        <f>J61+3</f>
        <v>44658</v>
      </c>
      <c r="L61" s="386">
        <f>K61+32</f>
        <v>44690</v>
      </c>
      <c r="M61" s="387">
        <f>L61+21</f>
        <v>44711</v>
      </c>
      <c r="N61" s="387">
        <f>M61+14</f>
        <v>44725</v>
      </c>
      <c r="O61" s="392">
        <f>N61+21</f>
        <v>44746</v>
      </c>
      <c r="P61" s="386">
        <f>O61+7</f>
        <v>44753</v>
      </c>
      <c r="Q61" s="386">
        <f>P61+14</f>
        <v>44767</v>
      </c>
      <c r="R61" s="386"/>
      <c r="S61" s="386">
        <f>Q61+7</f>
        <v>44774</v>
      </c>
      <c r="T61" s="386">
        <f>S61+14</f>
        <v>44788</v>
      </c>
      <c r="U61" s="386">
        <f>T61+3</f>
        <v>44791</v>
      </c>
      <c r="V61" s="386">
        <f>U61+5</f>
        <v>44796</v>
      </c>
      <c r="W61" s="386">
        <v>44831</v>
      </c>
      <c r="X61" s="274">
        <v>44925</v>
      </c>
      <c r="Y61" s="28"/>
    </row>
    <row r="62" spans="1:27" s="243" customFormat="1" ht="16.5" thickBot="1" x14ac:dyDescent="0.3">
      <c r="A62" s="556"/>
      <c r="B62" s="646"/>
      <c r="C62" s="669"/>
      <c r="D62" s="445"/>
      <c r="E62" s="521"/>
      <c r="F62" s="439"/>
      <c r="G62" s="521"/>
      <c r="H62" s="320" t="s">
        <v>29</v>
      </c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56"/>
      <c r="Y62" s="28"/>
    </row>
    <row r="63" spans="1:27" s="243" customFormat="1" ht="15.75" x14ac:dyDescent="0.25">
      <c r="A63" s="678">
        <v>24</v>
      </c>
      <c r="B63" s="682" t="s">
        <v>230</v>
      </c>
      <c r="C63" s="686">
        <v>760000000</v>
      </c>
      <c r="D63" s="444" t="s">
        <v>254</v>
      </c>
      <c r="E63" s="521" t="s">
        <v>67</v>
      </c>
      <c r="F63" s="438">
        <v>24</v>
      </c>
      <c r="G63" s="521" t="s">
        <v>50</v>
      </c>
      <c r="H63" s="323" t="s">
        <v>28</v>
      </c>
      <c r="I63" s="391">
        <v>44620</v>
      </c>
      <c r="J63" s="386">
        <f>I63+14</f>
        <v>44634</v>
      </c>
      <c r="K63" s="386">
        <f>J63+3</f>
        <v>44637</v>
      </c>
      <c r="L63" s="386">
        <f>K63+32</f>
        <v>44669</v>
      </c>
      <c r="M63" s="387">
        <f>L63+21</f>
        <v>44690</v>
      </c>
      <c r="N63" s="387">
        <f>M63+14</f>
        <v>44704</v>
      </c>
      <c r="O63" s="392">
        <f>N63+21</f>
        <v>44725</v>
      </c>
      <c r="P63" s="386">
        <f>O63+9</f>
        <v>44734</v>
      </c>
      <c r="Q63" s="386">
        <f>P63+12</f>
        <v>44746</v>
      </c>
      <c r="R63" s="386"/>
      <c r="S63" s="386">
        <f>Q63+9</f>
        <v>44755</v>
      </c>
      <c r="T63" s="386">
        <f>S63+14</f>
        <v>44769</v>
      </c>
      <c r="U63" s="386">
        <f>T63+5</f>
        <v>44774</v>
      </c>
      <c r="V63" s="386">
        <f>U63+7</f>
        <v>44781</v>
      </c>
      <c r="W63" s="386">
        <v>44789</v>
      </c>
      <c r="X63" s="387">
        <v>44925</v>
      </c>
      <c r="Y63" s="28"/>
    </row>
    <row r="64" spans="1:27" s="243" customFormat="1" ht="18" customHeight="1" thickBot="1" x14ac:dyDescent="0.3">
      <c r="A64" s="679"/>
      <c r="B64" s="683"/>
      <c r="C64" s="687"/>
      <c r="D64" s="445"/>
      <c r="E64" s="521"/>
      <c r="F64" s="439"/>
      <c r="G64" s="521"/>
      <c r="H64" s="320" t="s">
        <v>29</v>
      </c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56"/>
      <c r="Y64" s="28"/>
    </row>
    <row r="65" spans="1:29" s="243" customFormat="1" ht="15.75" x14ac:dyDescent="0.25">
      <c r="A65" s="699">
        <v>25</v>
      </c>
      <c r="B65" s="646" t="s">
        <v>231</v>
      </c>
      <c r="C65" s="669">
        <v>2710000000</v>
      </c>
      <c r="D65" s="629" t="s">
        <v>255</v>
      </c>
      <c r="E65" s="521" t="s">
        <v>67</v>
      </c>
      <c r="F65" s="438">
        <v>25</v>
      </c>
      <c r="G65" s="521" t="s">
        <v>50</v>
      </c>
      <c r="H65" s="323" t="s">
        <v>28</v>
      </c>
      <c r="I65" s="391">
        <v>44627</v>
      </c>
      <c r="J65" s="386">
        <f>I65+14</f>
        <v>44641</v>
      </c>
      <c r="K65" s="386">
        <f>J65+3</f>
        <v>44644</v>
      </c>
      <c r="L65" s="386">
        <f>K65+32</f>
        <v>44676</v>
      </c>
      <c r="M65" s="387">
        <f>L65+21</f>
        <v>44697</v>
      </c>
      <c r="N65" s="387">
        <f>M65+14</f>
        <v>44711</v>
      </c>
      <c r="O65" s="392">
        <f>N65+21</f>
        <v>44732</v>
      </c>
      <c r="P65" s="386">
        <f>O65+7</f>
        <v>44739</v>
      </c>
      <c r="Q65" s="386">
        <f>P65+14</f>
        <v>44753</v>
      </c>
      <c r="R65" s="386"/>
      <c r="S65" s="386">
        <f>Q65+9</f>
        <v>44762</v>
      </c>
      <c r="T65" s="386">
        <f>S65+14</f>
        <v>44776</v>
      </c>
      <c r="U65" s="386">
        <f>T65+5</f>
        <v>44781</v>
      </c>
      <c r="V65" s="386">
        <f>U65+3</f>
        <v>44784</v>
      </c>
      <c r="W65" s="386">
        <v>44802</v>
      </c>
      <c r="X65" s="274">
        <v>44925</v>
      </c>
      <c r="Y65" s="28"/>
    </row>
    <row r="66" spans="1:29" s="243" customFormat="1" ht="15.75" x14ac:dyDescent="0.25">
      <c r="A66" s="700"/>
      <c r="B66" s="646"/>
      <c r="C66" s="669"/>
      <c r="D66" s="631"/>
      <c r="E66" s="521"/>
      <c r="F66" s="439"/>
      <c r="G66" s="521"/>
      <c r="H66" s="320" t="s">
        <v>29</v>
      </c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56"/>
      <c r="Y66" s="28"/>
    </row>
    <row r="67" spans="1:29" s="243" customFormat="1" ht="18.75" thickBot="1" x14ac:dyDescent="0.35">
      <c r="A67" s="370"/>
      <c r="B67" s="284" t="s">
        <v>3</v>
      </c>
      <c r="C67" s="359">
        <f>SUM(C17:C66)</f>
        <v>84734467187</v>
      </c>
      <c r="D67" s="281"/>
      <c r="E67" s="360"/>
      <c r="F67" s="360"/>
      <c r="G67" s="360"/>
      <c r="H67" s="360"/>
      <c r="I67" s="361"/>
      <c r="J67" s="361"/>
      <c r="K67" s="361"/>
      <c r="L67" s="361"/>
      <c r="M67" s="361"/>
      <c r="N67" s="361"/>
      <c r="O67" s="361"/>
      <c r="P67" s="360"/>
      <c r="Q67" s="360"/>
      <c r="R67" s="361"/>
      <c r="S67" s="361"/>
      <c r="T67" s="361"/>
      <c r="U67" s="361"/>
      <c r="V67" s="361"/>
      <c r="W67" s="361"/>
      <c r="X67" s="362"/>
      <c r="Y67" s="4"/>
      <c r="Z67" s="4"/>
      <c r="AA67" s="4"/>
    </row>
    <row r="68" spans="1:29" s="243" customFormat="1" ht="15.75" customHeight="1" x14ac:dyDescent="0.35">
      <c r="A68" s="26"/>
      <c r="B68" s="293"/>
      <c r="C68" s="34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40"/>
      <c r="R68" s="26"/>
      <c r="S68" s="26"/>
      <c r="T68" s="26"/>
      <c r="U68" s="26"/>
      <c r="V68" s="26"/>
      <c r="W68" s="28"/>
      <c r="X68" s="28"/>
      <c r="Y68" s="4"/>
      <c r="Z68" s="4"/>
      <c r="AA68" s="4"/>
    </row>
    <row r="69" spans="1:29" s="243" customFormat="1" ht="15.75" customHeight="1" x14ac:dyDescent="0.35">
      <c r="A69" s="26"/>
      <c r="B69" s="293"/>
      <c r="C69" s="34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8"/>
      <c r="V69" s="28"/>
      <c r="W69" s="26"/>
      <c r="X69" s="26"/>
      <c r="Y69" s="4"/>
      <c r="Z69" s="4"/>
      <c r="AA69" s="4"/>
    </row>
    <row r="70" spans="1:29" s="243" customFormat="1" ht="14.45" x14ac:dyDescent="0.35">
      <c r="A70" s="26"/>
      <c r="B70" s="293"/>
      <c r="C70" s="34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8"/>
      <c r="V70" s="28"/>
      <c r="W70" s="26"/>
      <c r="X70" s="26"/>
      <c r="Y70" s="4"/>
      <c r="Z70" s="4"/>
      <c r="AA70" s="4"/>
    </row>
    <row r="71" spans="1:29" s="243" customFormat="1" ht="14.45" x14ac:dyDescent="0.35">
      <c r="A71" s="26"/>
      <c r="B71" s="293"/>
      <c r="C71" s="26"/>
      <c r="D71" s="34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8"/>
      <c r="V71" s="28"/>
      <c r="W71" s="26"/>
      <c r="X71" s="26"/>
      <c r="Y71" s="241"/>
      <c r="Z71" s="241"/>
      <c r="AA71" s="241"/>
    </row>
    <row r="72" spans="1:29" s="243" customFormat="1" ht="14.45" x14ac:dyDescent="0.35">
      <c r="A72" s="26"/>
      <c r="B72" s="29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8"/>
      <c r="V72" s="28"/>
      <c r="W72" s="26"/>
      <c r="X72" s="26"/>
      <c r="Y72" s="241"/>
      <c r="Z72" s="241"/>
      <c r="AA72" s="241"/>
    </row>
    <row r="73" spans="1:29" s="243" customFormat="1" ht="23.45" x14ac:dyDescent="0.55000000000000004">
      <c r="A73"/>
      <c r="B73" s="294"/>
      <c r="C73" s="3"/>
      <c r="D73" s="3"/>
      <c r="E73" s="3"/>
      <c r="F73" s="3"/>
      <c r="G73" s="3"/>
      <c r="H73"/>
      <c r="I73"/>
      <c r="J73" s="3"/>
      <c r="K73" s="17" t="s">
        <v>4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9"/>
      <c r="Z73" s="29"/>
      <c r="AA73" s="29"/>
    </row>
    <row r="74" spans="1:29" s="26" customFormat="1" ht="20.25" customHeight="1" x14ac:dyDescent="0.35">
      <c r="B74" s="293"/>
      <c r="Y74"/>
      <c r="Z74"/>
      <c r="AA74"/>
      <c r="AB74" s="243"/>
      <c r="AC74" s="243"/>
    </row>
    <row r="75" spans="1:29" s="26" customFormat="1" ht="15.75" x14ac:dyDescent="0.25">
      <c r="A75"/>
      <c r="B75" s="42" t="s">
        <v>35</v>
      </c>
      <c r="C75" s="549" t="s">
        <v>198</v>
      </c>
      <c r="D75" s="550"/>
      <c r="E75" s="550"/>
      <c r="F75" s="550"/>
      <c r="G75" s="550"/>
      <c r="H75" s="550"/>
      <c r="I75" s="551"/>
      <c r="J75" s="4"/>
      <c r="K75"/>
      <c r="L75"/>
      <c r="M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/>
      <c r="Z75"/>
      <c r="AA75"/>
    </row>
    <row r="76" spans="1:29" s="26" customFormat="1" ht="15.75" x14ac:dyDescent="0.25">
      <c r="A76"/>
      <c r="B76" s="42" t="s">
        <v>36</v>
      </c>
      <c r="C76" s="549">
        <v>2022</v>
      </c>
      <c r="D76" s="550"/>
      <c r="E76" s="550"/>
      <c r="F76" s="550"/>
      <c r="G76" s="550"/>
      <c r="H76" s="550"/>
      <c r="I76" s="551"/>
      <c r="J76" s="4"/>
      <c r="K76"/>
      <c r="L76"/>
      <c r="M7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/>
      <c r="Z76"/>
      <c r="AA76"/>
    </row>
    <row r="77" spans="1:29" s="26" customFormat="1" ht="15.6" x14ac:dyDescent="0.35">
      <c r="A77"/>
      <c r="B77" s="42" t="s">
        <v>37</v>
      </c>
      <c r="C77" s="549" t="s">
        <v>199</v>
      </c>
      <c r="D77" s="550"/>
      <c r="E77" s="550"/>
      <c r="F77" s="550"/>
      <c r="G77" s="550"/>
      <c r="H77" s="550"/>
      <c r="I77" s="551"/>
      <c r="J77" s="4"/>
      <c r="K77"/>
      <c r="L77"/>
      <c r="M77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9" s="26" customFormat="1" ht="15.75" x14ac:dyDescent="0.25">
      <c r="A78"/>
      <c r="B78" s="181" t="s">
        <v>38</v>
      </c>
      <c r="C78" s="587" t="s">
        <v>197</v>
      </c>
      <c r="D78" s="588"/>
      <c r="E78" s="588"/>
      <c r="F78" s="588"/>
      <c r="G78" s="588"/>
      <c r="H78" s="588"/>
      <c r="I78" s="589"/>
      <c r="J78" s="4"/>
      <c r="K78"/>
      <c r="L78"/>
      <c r="M7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9" s="26" customFormat="1" ht="15.75" x14ac:dyDescent="0.25">
      <c r="A79"/>
      <c r="B79" s="42" t="s">
        <v>39</v>
      </c>
      <c r="C79" s="549" t="s">
        <v>154</v>
      </c>
      <c r="D79" s="550"/>
      <c r="E79" s="550"/>
      <c r="F79" s="550"/>
      <c r="G79" s="550"/>
      <c r="H79" s="550"/>
      <c r="I79" s="55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</row>
    <row r="80" spans="1:29" ht="14.45" x14ac:dyDescent="0.35">
      <c r="A80" s="243"/>
      <c r="B80" s="293"/>
      <c r="C80" s="243"/>
      <c r="D80" s="243"/>
      <c r="E80" s="243"/>
      <c r="F80" s="243"/>
      <c r="G80" s="243"/>
      <c r="H80" s="243"/>
      <c r="I80" s="243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6"/>
      <c r="Z80" s="26"/>
      <c r="AA80" s="26"/>
      <c r="AB80" s="26"/>
      <c r="AC80" s="26"/>
    </row>
    <row r="81" spans="1:45" s="26" customFormat="1" ht="23.45" x14ac:dyDescent="0.55000000000000004">
      <c r="A81" s="243"/>
      <c r="B81" s="293"/>
      <c r="C81" s="243"/>
      <c r="D81" s="243"/>
      <c r="E81" s="243"/>
      <c r="F81" s="243"/>
      <c r="G81" s="243"/>
      <c r="H81" s="243"/>
      <c r="I81" s="243"/>
      <c r="J81" s="635" t="s">
        <v>157</v>
      </c>
      <c r="K81" s="635"/>
      <c r="L81" s="635"/>
      <c r="M81" s="635"/>
      <c r="N81" s="635"/>
      <c r="O81" s="635"/>
      <c r="P81" s="635"/>
      <c r="Q81" s="635"/>
      <c r="R81" s="635"/>
      <c r="S81" s="635"/>
      <c r="T81" s="635"/>
      <c r="U81" s="29"/>
      <c r="V81" s="29"/>
      <c r="W81" s="29"/>
      <c r="X81" s="29"/>
      <c r="AB81"/>
      <c r="AC81"/>
    </row>
    <row r="82" spans="1:45" ht="14.45" x14ac:dyDescent="0.35">
      <c r="B82" s="292"/>
      <c r="M82" s="4"/>
      <c r="Y82" s="26"/>
      <c r="Z82" s="26"/>
      <c r="AA82" s="26"/>
      <c r="AB82" s="26"/>
      <c r="AC82" s="26"/>
    </row>
    <row r="83" spans="1:45" thickBot="1" x14ac:dyDescent="0.4">
      <c r="B83" s="295"/>
    </row>
    <row r="84" spans="1:45" ht="18.75" thickBot="1" x14ac:dyDescent="0.3">
      <c r="A84" s="529" t="s">
        <v>27</v>
      </c>
      <c r="B84" s="530"/>
      <c r="C84" s="530"/>
      <c r="D84" s="530"/>
      <c r="E84" s="530"/>
      <c r="F84" s="530"/>
      <c r="G84" s="530"/>
      <c r="H84" s="564" t="s">
        <v>30</v>
      </c>
      <c r="I84" s="529" t="s">
        <v>118</v>
      </c>
      <c r="J84" s="530"/>
      <c r="K84" s="530"/>
      <c r="L84" s="531"/>
      <c r="M84" s="632" t="s">
        <v>32</v>
      </c>
      <c r="N84" s="633"/>
      <c r="O84" s="634"/>
      <c r="P84" s="529" t="s">
        <v>0</v>
      </c>
      <c r="Q84" s="530"/>
      <c r="R84" s="530"/>
      <c r="S84" s="530"/>
      <c r="T84" s="530"/>
      <c r="U84" s="531"/>
      <c r="V84" s="529" t="s">
        <v>93</v>
      </c>
      <c r="W84" s="531"/>
    </row>
    <row r="85" spans="1:45" ht="26.25" customHeight="1" x14ac:dyDescent="0.25">
      <c r="A85" s="606" t="s">
        <v>25</v>
      </c>
      <c r="B85" s="585" t="s">
        <v>26</v>
      </c>
      <c r="C85" s="585" t="s">
        <v>74</v>
      </c>
      <c r="D85" s="585" t="s">
        <v>13</v>
      </c>
      <c r="E85" s="585" t="s">
        <v>66</v>
      </c>
      <c r="F85" s="585" t="s">
        <v>145</v>
      </c>
      <c r="G85" s="641" t="s">
        <v>34</v>
      </c>
      <c r="H85" s="639"/>
      <c r="I85" s="627" t="s">
        <v>143</v>
      </c>
      <c r="J85" s="299" t="s">
        <v>142</v>
      </c>
      <c r="K85" s="300" t="s">
        <v>141</v>
      </c>
      <c r="L85" s="301" t="s">
        <v>23</v>
      </c>
      <c r="M85" s="237" t="s">
        <v>129</v>
      </c>
      <c r="N85" s="302" t="s">
        <v>128</v>
      </c>
      <c r="O85" s="303" t="s">
        <v>89</v>
      </c>
      <c r="P85" s="235" t="s">
        <v>131</v>
      </c>
      <c r="Q85" s="300" t="s">
        <v>130</v>
      </c>
      <c r="R85" s="643" t="s">
        <v>11</v>
      </c>
      <c r="S85" s="300" t="s">
        <v>132</v>
      </c>
      <c r="T85" s="300" t="s">
        <v>122</v>
      </c>
      <c r="U85" s="301" t="s">
        <v>121</v>
      </c>
      <c r="V85" s="622" t="s">
        <v>12</v>
      </c>
      <c r="W85" s="636" t="s">
        <v>75</v>
      </c>
      <c r="X85" s="26"/>
    </row>
    <row r="86" spans="1:45" ht="22.5" customHeight="1" thickBot="1" x14ac:dyDescent="0.3">
      <c r="A86" s="607"/>
      <c r="B86" s="608"/>
      <c r="C86" s="608"/>
      <c r="D86" s="608"/>
      <c r="E86" s="608"/>
      <c r="F86" s="608"/>
      <c r="G86" s="642"/>
      <c r="H86" s="640"/>
      <c r="I86" s="628"/>
      <c r="J86" s="10" t="s">
        <v>78</v>
      </c>
      <c r="K86" s="10" t="s">
        <v>81</v>
      </c>
      <c r="L86" s="41" t="s">
        <v>80</v>
      </c>
      <c r="M86" s="77" t="s">
        <v>124</v>
      </c>
      <c r="N86" s="78" t="s">
        <v>78</v>
      </c>
      <c r="O86" s="79" t="s">
        <v>80</v>
      </c>
      <c r="P86" s="8" t="s">
        <v>116</v>
      </c>
      <c r="Q86" s="5" t="s">
        <v>78</v>
      </c>
      <c r="R86" s="644"/>
      <c r="S86" s="71" t="s">
        <v>81</v>
      </c>
      <c r="T86" s="5" t="s">
        <v>81</v>
      </c>
      <c r="U86" s="73" t="s">
        <v>119</v>
      </c>
      <c r="V86" s="623"/>
      <c r="W86" s="637"/>
      <c r="X86" s="26"/>
      <c r="AD86" s="241"/>
      <c r="AE86" s="241"/>
      <c r="AF86" s="241"/>
      <c r="AG86" s="241"/>
      <c r="AH86" s="241"/>
      <c r="AI86" s="241"/>
      <c r="AJ86" s="241"/>
      <c r="AK86" s="241"/>
      <c r="AL86" s="241"/>
      <c r="AM86" s="241"/>
      <c r="AN86" s="241"/>
      <c r="AO86" s="241"/>
      <c r="AP86" s="241"/>
      <c r="AQ86" s="241"/>
      <c r="AR86" s="241"/>
      <c r="AS86" s="241"/>
    </row>
    <row r="87" spans="1:45" s="32" customFormat="1" ht="16.5" thickBot="1" x14ac:dyDescent="0.3">
      <c r="A87" s="690">
        <v>1</v>
      </c>
      <c r="B87" s="692" t="s">
        <v>232</v>
      </c>
      <c r="C87" s="694"/>
      <c r="D87" s="696" t="s">
        <v>176</v>
      </c>
      <c r="E87" s="698" t="s">
        <v>67</v>
      </c>
      <c r="F87" s="654">
        <v>1</v>
      </c>
      <c r="G87" s="658" t="s">
        <v>158</v>
      </c>
      <c r="H87" s="372" t="s">
        <v>28</v>
      </c>
      <c r="I87" s="285">
        <v>44621</v>
      </c>
      <c r="J87" s="285">
        <f>I87+13</f>
        <v>44634</v>
      </c>
      <c r="K87" s="285">
        <f>J87+3</f>
        <v>44637</v>
      </c>
      <c r="L87" s="373">
        <f>K87+15</f>
        <v>44652</v>
      </c>
      <c r="M87" s="374">
        <f>L87+5</f>
        <v>44657</v>
      </c>
      <c r="N87" s="285">
        <f>M87+12</f>
        <v>44669</v>
      </c>
      <c r="O87" s="373">
        <f>N87+15</f>
        <v>44684</v>
      </c>
      <c r="P87" s="374">
        <f>O87+6</f>
        <v>44690</v>
      </c>
      <c r="Q87" s="374">
        <f>P87+14</f>
        <v>44704</v>
      </c>
      <c r="R87" s="374"/>
      <c r="S87" s="285">
        <f>Q87+3</f>
        <v>44707</v>
      </c>
      <c r="T87" s="285">
        <f>S87+4</f>
        <v>44711</v>
      </c>
      <c r="U87" s="373">
        <f>T87+3</f>
        <v>44714</v>
      </c>
      <c r="V87" s="285">
        <v>44657</v>
      </c>
      <c r="W87" s="287">
        <v>44925</v>
      </c>
      <c r="X87" s="26"/>
      <c r="Y87"/>
      <c r="Z87"/>
      <c r="AA87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1"/>
    </row>
    <row r="88" spans="1:45" s="29" customFormat="1" ht="24" thickBot="1" x14ac:dyDescent="0.4">
      <c r="A88" s="691"/>
      <c r="B88" s="693"/>
      <c r="C88" s="695"/>
      <c r="D88" s="697"/>
      <c r="E88" s="438"/>
      <c r="F88" s="655"/>
      <c r="G88" s="659"/>
      <c r="H88" s="245" t="s">
        <v>29</v>
      </c>
      <c r="I88" s="263"/>
      <c r="J88" s="263"/>
      <c r="K88" s="263"/>
      <c r="L88" s="286"/>
      <c r="M88" s="263"/>
      <c r="N88" s="263"/>
      <c r="O88" s="286"/>
      <c r="P88" s="263"/>
      <c r="Q88" s="263"/>
      <c r="R88" s="263"/>
      <c r="S88" s="263"/>
      <c r="T88" s="263"/>
      <c r="U88" s="286"/>
      <c r="V88" s="263"/>
      <c r="W88" s="286"/>
      <c r="X88" s="26"/>
      <c r="Y88"/>
      <c r="Z88"/>
      <c r="AA88"/>
      <c r="AB88" s="241"/>
      <c r="AC88" s="241"/>
    </row>
    <row r="89" spans="1:45" ht="15" customHeight="1" x14ac:dyDescent="0.35">
      <c r="A89" s="649">
        <v>2</v>
      </c>
      <c r="B89" s="653" t="s">
        <v>258</v>
      </c>
      <c r="C89" s="677"/>
      <c r="D89" s="629" t="s">
        <v>178</v>
      </c>
      <c r="E89" s="521" t="s">
        <v>67</v>
      </c>
      <c r="F89" s="521">
        <v>2</v>
      </c>
      <c r="G89" s="658" t="s">
        <v>158</v>
      </c>
      <c r="H89" s="248" t="s">
        <v>28</v>
      </c>
      <c r="I89" s="285">
        <v>44623</v>
      </c>
      <c r="J89" s="285">
        <f>I89+13</f>
        <v>44636</v>
      </c>
      <c r="K89" s="285">
        <f>J89+5</f>
        <v>44641</v>
      </c>
      <c r="L89" s="373">
        <f>K89+15</f>
        <v>44656</v>
      </c>
      <c r="M89" s="374">
        <f>L89+6</f>
        <v>44662</v>
      </c>
      <c r="N89" s="285">
        <f>M89+14</f>
        <v>44676</v>
      </c>
      <c r="O89" s="373">
        <f>N89+15</f>
        <v>44691</v>
      </c>
      <c r="P89" s="374">
        <f>O89+6</f>
        <v>44697</v>
      </c>
      <c r="Q89" s="374">
        <f>P89+14</f>
        <v>44711</v>
      </c>
      <c r="R89" s="374"/>
      <c r="S89" s="285">
        <f>Q89+3</f>
        <v>44714</v>
      </c>
      <c r="T89" s="285">
        <f>S89+4</f>
        <v>44718</v>
      </c>
      <c r="U89" s="373">
        <f>T89+3</f>
        <v>44721</v>
      </c>
      <c r="V89" s="285">
        <v>44657</v>
      </c>
      <c r="W89" s="287">
        <v>44925</v>
      </c>
      <c r="X89" s="26"/>
      <c r="AB89" s="29"/>
      <c r="AC89" s="29"/>
    </row>
    <row r="90" spans="1:45" ht="21.75" customHeight="1" thickBot="1" x14ac:dyDescent="0.3">
      <c r="A90" s="649"/>
      <c r="B90" s="653"/>
      <c r="C90" s="677"/>
      <c r="D90" s="631"/>
      <c r="E90" s="521"/>
      <c r="F90" s="521"/>
      <c r="G90" s="659"/>
      <c r="H90" s="247" t="s">
        <v>29</v>
      </c>
      <c r="I90" s="263"/>
      <c r="J90" s="263"/>
      <c r="K90" s="263"/>
      <c r="L90" s="263"/>
      <c r="M90" s="263"/>
      <c r="N90" s="263"/>
      <c r="O90" s="286"/>
      <c r="P90" s="263"/>
      <c r="Q90" s="263"/>
      <c r="R90" s="263"/>
      <c r="S90" s="263"/>
      <c r="T90" s="263"/>
      <c r="U90" s="286"/>
      <c r="V90" s="263"/>
      <c r="W90" s="286"/>
      <c r="X90" s="26"/>
    </row>
    <row r="91" spans="1:45" s="241" customFormat="1" ht="15" customHeight="1" x14ac:dyDescent="0.25">
      <c r="A91" s="649">
        <v>3</v>
      </c>
      <c r="B91" s="653" t="s">
        <v>233</v>
      </c>
      <c r="C91" s="677"/>
      <c r="D91" s="631" t="s">
        <v>247</v>
      </c>
      <c r="E91" s="521" t="s">
        <v>67</v>
      </c>
      <c r="F91" s="521">
        <v>3</v>
      </c>
      <c r="G91" s="658" t="s">
        <v>158</v>
      </c>
      <c r="H91" s="248" t="s">
        <v>28</v>
      </c>
      <c r="I91" s="285">
        <v>44627</v>
      </c>
      <c r="J91" s="285">
        <f>I91+14</f>
        <v>44641</v>
      </c>
      <c r="K91" s="285">
        <f>J91+3</f>
        <v>44644</v>
      </c>
      <c r="L91" s="373">
        <f>K91+15</f>
        <v>44659</v>
      </c>
      <c r="M91" s="374">
        <f>L91+5</f>
        <v>44664</v>
      </c>
      <c r="N91" s="285">
        <f>M91+12</f>
        <v>44676</v>
      </c>
      <c r="O91" s="373">
        <f>N91+15</f>
        <v>44691</v>
      </c>
      <c r="P91" s="374">
        <f>O91+6</f>
        <v>44697</v>
      </c>
      <c r="Q91" s="374">
        <f>P91+14</f>
        <v>44711</v>
      </c>
      <c r="R91" s="374"/>
      <c r="S91" s="285">
        <f>Q91+3</f>
        <v>44714</v>
      </c>
      <c r="T91" s="285">
        <f>S91+4</f>
        <v>44718</v>
      </c>
      <c r="U91" s="373">
        <f>T91+3</f>
        <v>44721</v>
      </c>
      <c r="V91" s="285">
        <v>44657</v>
      </c>
      <c r="W91" s="287">
        <v>44925</v>
      </c>
      <c r="X91" s="243"/>
    </row>
    <row r="92" spans="1:45" s="241" customFormat="1" ht="15" customHeight="1" thickBot="1" x14ac:dyDescent="0.3">
      <c r="A92" s="649"/>
      <c r="B92" s="653"/>
      <c r="C92" s="677"/>
      <c r="D92" s="631"/>
      <c r="E92" s="521"/>
      <c r="F92" s="521"/>
      <c r="G92" s="659"/>
      <c r="H92" s="247" t="s">
        <v>29</v>
      </c>
      <c r="I92" s="369"/>
      <c r="J92" s="369"/>
      <c r="K92" s="369"/>
      <c r="L92" s="339"/>
      <c r="M92" s="338"/>
      <c r="N92" s="369"/>
      <c r="O92" s="339"/>
      <c r="P92" s="338"/>
      <c r="Q92" s="338"/>
      <c r="R92" s="338"/>
      <c r="S92" s="369"/>
      <c r="T92" s="369"/>
      <c r="U92" s="339"/>
      <c r="V92" s="369"/>
      <c r="W92" s="317"/>
      <c r="X92" s="243"/>
    </row>
    <row r="93" spans="1:45" ht="15.75" customHeight="1" x14ac:dyDescent="0.25">
      <c r="A93" s="685">
        <v>4</v>
      </c>
      <c r="B93" s="646" t="s">
        <v>234</v>
      </c>
      <c r="C93" s="629"/>
      <c r="D93" s="631" t="s">
        <v>246</v>
      </c>
      <c r="E93" s="521" t="s">
        <v>67</v>
      </c>
      <c r="F93" s="521">
        <v>4</v>
      </c>
      <c r="G93" s="658" t="s">
        <v>158</v>
      </c>
      <c r="H93" s="248" t="s">
        <v>28</v>
      </c>
      <c r="I93" s="285">
        <v>44627</v>
      </c>
      <c r="J93" s="285">
        <f>I93+14</f>
        <v>44641</v>
      </c>
      <c r="K93" s="285">
        <f>J93+3</f>
        <v>44644</v>
      </c>
      <c r="L93" s="373">
        <f>K93+15</f>
        <v>44659</v>
      </c>
      <c r="M93" s="374">
        <f>L93+5</f>
        <v>44664</v>
      </c>
      <c r="N93" s="285">
        <f>M93+12</f>
        <v>44676</v>
      </c>
      <c r="O93" s="373">
        <f>N93+15</f>
        <v>44691</v>
      </c>
      <c r="P93" s="374">
        <f>O93+6</f>
        <v>44697</v>
      </c>
      <c r="Q93" s="374">
        <f>P93+14</f>
        <v>44711</v>
      </c>
      <c r="R93" s="374"/>
      <c r="S93" s="285">
        <f>Q93+3</f>
        <v>44714</v>
      </c>
      <c r="T93" s="285">
        <f>S93+4</f>
        <v>44718</v>
      </c>
      <c r="U93" s="373">
        <f>T93+3</f>
        <v>44721</v>
      </c>
      <c r="V93" s="285">
        <v>44657</v>
      </c>
      <c r="W93" s="287">
        <v>44925</v>
      </c>
      <c r="X93" s="243"/>
    </row>
    <row r="94" spans="1:45" s="26" customFormat="1" ht="16.5" thickBot="1" x14ac:dyDescent="0.3">
      <c r="A94" s="685"/>
      <c r="B94" s="646"/>
      <c r="C94" s="629"/>
      <c r="D94" s="631"/>
      <c r="E94" s="521"/>
      <c r="F94" s="521"/>
      <c r="G94" s="659"/>
      <c r="H94" s="247" t="s">
        <v>29</v>
      </c>
      <c r="I94" s="369"/>
      <c r="J94" s="369"/>
      <c r="K94" s="369"/>
      <c r="L94" s="339"/>
      <c r="M94" s="338"/>
      <c r="N94" s="369"/>
      <c r="O94" s="339"/>
      <c r="P94" s="338"/>
      <c r="Q94" s="338"/>
      <c r="R94" s="338"/>
      <c r="S94" s="369"/>
      <c r="T94" s="369"/>
      <c r="U94" s="339"/>
      <c r="V94" s="369"/>
      <c r="W94" s="317"/>
      <c r="X94" s="243"/>
      <c r="Y94"/>
      <c r="Z94"/>
      <c r="AA94"/>
      <c r="AB94"/>
      <c r="AC94"/>
    </row>
    <row r="95" spans="1:45" s="26" customFormat="1" ht="16.5" customHeight="1" x14ac:dyDescent="0.25">
      <c r="A95" s="688">
        <v>5</v>
      </c>
      <c r="B95" s="646" t="s">
        <v>235</v>
      </c>
      <c r="C95" s="660"/>
      <c r="D95" s="629" t="s">
        <v>179</v>
      </c>
      <c r="E95" s="521" t="s">
        <v>67</v>
      </c>
      <c r="F95" s="521">
        <v>5</v>
      </c>
      <c r="G95" s="658" t="s">
        <v>158</v>
      </c>
      <c r="H95" s="248" t="s">
        <v>28</v>
      </c>
      <c r="I95" s="285">
        <v>44623</v>
      </c>
      <c r="J95" s="285">
        <f>I95+13</f>
        <v>44636</v>
      </c>
      <c r="K95" s="285">
        <f>J95+5</f>
        <v>44641</v>
      </c>
      <c r="L95" s="373">
        <f>K95+15</f>
        <v>44656</v>
      </c>
      <c r="M95" s="374">
        <f>L95+6</f>
        <v>44662</v>
      </c>
      <c r="N95" s="285">
        <f>M95+14</f>
        <v>44676</v>
      </c>
      <c r="O95" s="373">
        <f>N95+15</f>
        <v>44691</v>
      </c>
      <c r="P95" s="374">
        <f>O95+6</f>
        <v>44697</v>
      </c>
      <c r="Q95" s="374">
        <f>P95+14</f>
        <v>44711</v>
      </c>
      <c r="R95" s="374"/>
      <c r="S95" s="285">
        <f>Q95+3</f>
        <v>44714</v>
      </c>
      <c r="T95" s="285">
        <f>S95+4</f>
        <v>44718</v>
      </c>
      <c r="U95" s="373">
        <f>T95+3</f>
        <v>44721</v>
      </c>
      <c r="V95" s="285">
        <v>44657</v>
      </c>
      <c r="W95" s="287">
        <v>44925</v>
      </c>
      <c r="X95"/>
      <c r="Y95"/>
      <c r="Z95"/>
      <c r="AA95"/>
    </row>
    <row r="96" spans="1:45" s="26" customFormat="1" ht="16.5" thickBot="1" x14ac:dyDescent="0.3">
      <c r="A96" s="689"/>
      <c r="B96" s="663"/>
      <c r="C96" s="661"/>
      <c r="D96" s="662"/>
      <c r="E96" s="684"/>
      <c r="F96" s="684"/>
      <c r="G96" s="659"/>
      <c r="H96" s="375" t="s">
        <v>29</v>
      </c>
      <c r="I96" s="376"/>
      <c r="J96" s="376"/>
      <c r="K96" s="376"/>
      <c r="L96" s="376"/>
      <c r="M96" s="376"/>
      <c r="N96" s="376"/>
      <c r="O96" s="377"/>
      <c r="P96" s="376"/>
      <c r="Q96" s="376"/>
      <c r="R96" s="376"/>
      <c r="S96" s="376"/>
      <c r="T96" s="376"/>
      <c r="U96" s="377"/>
      <c r="V96" s="376"/>
      <c r="W96" s="377"/>
      <c r="X96"/>
      <c r="Y96"/>
      <c r="Z96"/>
      <c r="AA96"/>
    </row>
    <row r="97" spans="1:29" s="26" customFormat="1" ht="19.5" thickBot="1" x14ac:dyDescent="0.3">
      <c r="A97" s="371"/>
      <c r="B97" s="297" t="s">
        <v>3</v>
      </c>
      <c r="C97" s="297"/>
      <c r="D97" s="290"/>
      <c r="E97" s="290"/>
      <c r="F97" s="290"/>
      <c r="G97" s="298"/>
      <c r="H97" s="296"/>
      <c r="I97" s="289"/>
      <c r="J97" s="290"/>
      <c r="K97" s="289"/>
      <c r="L97" s="289"/>
      <c r="M97" s="289"/>
      <c r="N97" s="289"/>
      <c r="O97" s="289"/>
      <c r="P97" s="291"/>
      <c r="Q97" s="288"/>
      <c r="R97" s="289"/>
      <c r="S97" s="289"/>
      <c r="T97" s="289"/>
      <c r="U97" s="289"/>
      <c r="V97" s="289"/>
      <c r="W97" s="291"/>
      <c r="X97"/>
      <c r="Y97" s="241"/>
      <c r="Z97" s="241"/>
      <c r="AA97" s="241"/>
    </row>
    <row r="98" spans="1:29" s="26" customFormat="1" x14ac:dyDescent="0.25">
      <c r="A98" s="9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/>
      <c r="Y98" s="241"/>
      <c r="Z98" s="241"/>
      <c r="AA98" s="241"/>
    </row>
    <row r="99" spans="1:29" s="26" customFormat="1" ht="15.75" x14ac:dyDescent="0.25">
      <c r="A99" s="246"/>
      <c r="B99" s="234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/>
      <c r="Y99" s="241"/>
      <c r="Z99" s="241"/>
      <c r="AA99" s="241"/>
    </row>
    <row r="100" spans="1:29" ht="15" customHeight="1" x14ac:dyDescent="0.25">
      <c r="A100" s="20"/>
      <c r="B100" s="9"/>
      <c r="C100" s="347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Y100" s="241"/>
      <c r="Z100" s="241"/>
      <c r="AA100" s="241"/>
      <c r="AB100" s="26"/>
      <c r="AC100" s="26"/>
    </row>
    <row r="101" spans="1:29" ht="15" customHeight="1" x14ac:dyDescent="0.25">
      <c r="A101" s="2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9" ht="15" customHeight="1" thickBot="1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Y102" s="246"/>
      <c r="Z102" s="246"/>
      <c r="AA102" s="246"/>
    </row>
    <row r="103" spans="1:29" s="241" customFormat="1" ht="27.75" customHeight="1" thickBot="1" x14ac:dyDescent="0.3">
      <c r="A103"/>
      <c r="B103" s="664" t="s">
        <v>41</v>
      </c>
      <c r="C103" s="665"/>
      <c r="D103" s="665"/>
      <c r="E103" s="665"/>
      <c r="F103" s="666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/>
      <c r="Y103" s="246"/>
      <c r="Z103" s="246"/>
      <c r="AA103" s="246"/>
    </row>
    <row r="104" spans="1:29" s="241" customFormat="1" ht="27.75" customHeight="1" thickBot="1" x14ac:dyDescent="0.3">
      <c r="A104"/>
      <c r="B104" s="21" t="s">
        <v>87</v>
      </c>
      <c r="C104" s="484" t="s">
        <v>206</v>
      </c>
      <c r="D104" s="485"/>
      <c r="E104" s="486"/>
      <c r="F104" s="487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/>
      <c r="Y104" s="246"/>
      <c r="Z104" s="246"/>
      <c r="AA104" s="246"/>
    </row>
    <row r="105" spans="1:29" ht="15" customHeight="1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9" ht="15" customHeight="1" thickBot="1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Y106" s="9"/>
      <c r="Z106" s="9"/>
      <c r="AA106" s="9"/>
    </row>
    <row r="107" spans="1:29" ht="15" customHeight="1" thickBot="1" x14ac:dyDescent="0.3">
      <c r="B107" s="452"/>
      <c r="C107" s="452"/>
      <c r="D107" s="495" t="s">
        <v>49</v>
      </c>
      <c r="E107" s="496"/>
      <c r="F107" s="496"/>
      <c r="G107" s="496"/>
      <c r="H107" s="497"/>
      <c r="J107" s="498" t="s">
        <v>60</v>
      </c>
      <c r="K107" s="499"/>
      <c r="L107" s="500" t="s">
        <v>61</v>
      </c>
      <c r="M107" s="501"/>
      <c r="N107" s="502"/>
      <c r="P107" s="503" t="s">
        <v>66</v>
      </c>
      <c r="Q107" s="504"/>
      <c r="R107" s="504"/>
      <c r="S107" s="504"/>
      <c r="T107" s="505"/>
      <c r="U107" s="9"/>
      <c r="V107" s="9"/>
      <c r="W107" s="9"/>
      <c r="X107" s="241"/>
      <c r="Y107" s="9"/>
      <c r="Z107" s="9"/>
      <c r="AA107" s="9"/>
    </row>
    <row r="108" spans="1:29" ht="15" customHeight="1" thickBot="1" x14ac:dyDescent="0.3">
      <c r="B108" s="452" t="s">
        <v>43</v>
      </c>
      <c r="C108" s="452"/>
      <c r="D108" s="82" t="s">
        <v>50</v>
      </c>
      <c r="E108" s="24"/>
      <c r="F108" s="506" t="s">
        <v>51</v>
      </c>
      <c r="G108" s="507"/>
      <c r="H108" s="508"/>
      <c r="J108" s="509">
        <v>1</v>
      </c>
      <c r="K108" s="510"/>
      <c r="L108" s="466" t="s">
        <v>63</v>
      </c>
      <c r="M108" s="467"/>
      <c r="N108" s="468"/>
      <c r="P108" s="86" t="s">
        <v>67</v>
      </c>
      <c r="Q108" s="489" t="s">
        <v>68</v>
      </c>
      <c r="R108" s="490"/>
      <c r="S108" s="490"/>
      <c r="T108" s="491"/>
      <c r="U108" s="9"/>
      <c r="V108" s="9"/>
      <c r="W108" s="9"/>
      <c r="X108" s="241"/>
      <c r="Y108" s="9"/>
      <c r="Z108" s="9"/>
      <c r="AA108" s="9"/>
    </row>
    <row r="109" spans="1:29" ht="13.5" customHeight="1" thickBot="1" x14ac:dyDescent="0.3">
      <c r="B109" s="452" t="s">
        <v>44</v>
      </c>
      <c r="C109" s="452"/>
      <c r="D109" s="83" t="s">
        <v>52</v>
      </c>
      <c r="E109" s="25"/>
      <c r="F109" s="453" t="s">
        <v>53</v>
      </c>
      <c r="G109" s="454"/>
      <c r="H109" s="455"/>
      <c r="J109" s="464">
        <v>2</v>
      </c>
      <c r="K109" s="465"/>
      <c r="L109" s="466" t="s">
        <v>64</v>
      </c>
      <c r="M109" s="467"/>
      <c r="N109" s="468"/>
      <c r="P109" s="87" t="s">
        <v>69</v>
      </c>
      <c r="Q109" s="489" t="s">
        <v>70</v>
      </c>
      <c r="R109" s="490"/>
      <c r="S109" s="490"/>
      <c r="T109" s="491"/>
      <c r="U109" s="9"/>
      <c r="V109" s="9"/>
      <c r="W109" s="9"/>
      <c r="X109" s="241"/>
      <c r="Y109" s="9"/>
      <c r="Z109" s="9"/>
      <c r="AA109" s="9"/>
    </row>
    <row r="110" spans="1:29" ht="15" customHeight="1" thickBot="1" x14ac:dyDescent="0.3">
      <c r="B110" s="452" t="s">
        <v>45</v>
      </c>
      <c r="C110" s="452"/>
      <c r="D110" s="82" t="s">
        <v>54</v>
      </c>
      <c r="E110" s="24"/>
      <c r="F110" s="453" t="s">
        <v>55</v>
      </c>
      <c r="G110" s="454"/>
      <c r="H110" s="455"/>
      <c r="J110" s="464">
        <v>3</v>
      </c>
      <c r="K110" s="465"/>
      <c r="L110" s="466" t="s">
        <v>65</v>
      </c>
      <c r="M110" s="467"/>
      <c r="N110" s="468"/>
      <c r="P110" s="88" t="s">
        <v>71</v>
      </c>
      <c r="Q110" s="492" t="s">
        <v>72</v>
      </c>
      <c r="R110" s="493"/>
      <c r="S110" s="493"/>
      <c r="T110" s="494"/>
      <c r="U110" s="9"/>
      <c r="V110" s="9"/>
      <c r="W110" s="9"/>
      <c r="X110" s="241"/>
      <c r="Y110" s="9"/>
      <c r="Z110" s="9"/>
      <c r="AA110" s="9"/>
    </row>
    <row r="111" spans="1:29" ht="18.75" customHeight="1" thickBot="1" x14ac:dyDescent="0.3">
      <c r="B111" s="452" t="s">
        <v>46</v>
      </c>
      <c r="C111" s="452"/>
      <c r="D111" s="83" t="s">
        <v>56</v>
      </c>
      <c r="E111" s="25"/>
      <c r="F111" s="453" t="s">
        <v>57</v>
      </c>
      <c r="G111" s="454"/>
      <c r="H111" s="455"/>
      <c r="J111" s="456">
        <v>4</v>
      </c>
      <c r="K111" s="457"/>
      <c r="L111" s="458" t="s">
        <v>62</v>
      </c>
      <c r="M111" s="459"/>
      <c r="N111" s="460"/>
      <c r="U111" s="9"/>
      <c r="V111" s="9"/>
      <c r="W111" s="9"/>
      <c r="Y111" s="9"/>
      <c r="Z111" s="9"/>
      <c r="AA111" s="9"/>
    </row>
    <row r="112" spans="1:29" ht="15" customHeight="1" thickBot="1" x14ac:dyDescent="0.3">
      <c r="B112" s="452" t="s">
        <v>47</v>
      </c>
      <c r="C112" s="452"/>
      <c r="D112" s="84" t="s">
        <v>58</v>
      </c>
      <c r="E112" s="85"/>
      <c r="F112" s="461" t="s">
        <v>59</v>
      </c>
      <c r="G112" s="462"/>
      <c r="H112" s="463"/>
      <c r="U112" s="9"/>
      <c r="V112" s="9"/>
      <c r="W112" s="9"/>
      <c r="X112" s="246"/>
      <c r="Y112" s="9"/>
      <c r="Z112" s="9"/>
      <c r="AA112" s="9"/>
    </row>
    <row r="113" spans="1:33" ht="15" customHeight="1" thickBot="1" x14ac:dyDescent="0.35">
      <c r="B113" s="407" t="s">
        <v>48</v>
      </c>
      <c r="C113" s="407"/>
      <c r="D113" s="435" t="s">
        <v>256</v>
      </c>
      <c r="E113" s="434"/>
      <c r="F113" s="674" t="s">
        <v>257</v>
      </c>
      <c r="G113" s="675"/>
      <c r="H113" s="676"/>
      <c r="U113" s="9"/>
      <c r="V113" s="9"/>
      <c r="W113" s="9"/>
      <c r="Y113" s="9"/>
      <c r="Z113" s="9"/>
      <c r="AA113" s="9"/>
    </row>
    <row r="114" spans="1:33" s="241" customFormat="1" ht="15" customHeight="1" x14ac:dyDescent="0.25">
      <c r="A1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/>
      <c r="AC114"/>
    </row>
    <row r="115" spans="1:33" s="241" customFormat="1" ht="15" customHeight="1" x14ac:dyDescent="0.25">
      <c r="A115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33" s="241" customFormat="1" ht="36.75" customHeight="1" x14ac:dyDescent="0.25">
      <c r="A116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33" s="241" customFormat="1" ht="33.7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9"/>
      <c r="Y117" s="9"/>
      <c r="Z117" s="9"/>
      <c r="AA117" s="9"/>
    </row>
    <row r="118" spans="1:33" ht="22.5" customHeight="1" x14ac:dyDescent="0.25">
      <c r="X118" s="9"/>
      <c r="Y118" s="9"/>
      <c r="Z118" s="9"/>
      <c r="AA118" s="9"/>
      <c r="AB118" s="241"/>
      <c r="AC118" s="241"/>
    </row>
    <row r="119" spans="1:33" ht="15.75" customHeight="1" x14ac:dyDescent="0.25">
      <c r="X119" s="9"/>
      <c r="Y119" s="9"/>
      <c r="Z119" s="9"/>
      <c r="AA119" s="9"/>
      <c r="AD119" s="246"/>
      <c r="AE119" s="246"/>
      <c r="AF119" s="246"/>
      <c r="AG119" s="246"/>
    </row>
    <row r="120" spans="1:33" ht="15.75" customHeight="1" x14ac:dyDescent="0.25">
      <c r="X120" s="9"/>
      <c r="Y120" s="9"/>
      <c r="Z120" s="9"/>
      <c r="AA120" s="9"/>
      <c r="AB120" s="246"/>
      <c r="AC120" s="246"/>
    </row>
    <row r="121" spans="1:33" x14ac:dyDescent="0.25">
      <c r="X121" s="9"/>
      <c r="Y121" s="9"/>
      <c r="Z121" s="9"/>
      <c r="AA121" s="9"/>
    </row>
    <row r="122" spans="1:33" x14ac:dyDescent="0.25">
      <c r="X122" s="9"/>
      <c r="Y122" s="9"/>
      <c r="Z122" s="9"/>
      <c r="AA122" s="9"/>
      <c r="AB122" s="9"/>
      <c r="AC122" s="9"/>
    </row>
    <row r="123" spans="1:33" x14ac:dyDescent="0.25">
      <c r="X123" s="9"/>
      <c r="AB123" s="9"/>
      <c r="AC123" s="9"/>
    </row>
    <row r="124" spans="1:33" x14ac:dyDescent="0.25">
      <c r="X124" s="9"/>
      <c r="AB124" s="9"/>
      <c r="AC124" s="9"/>
    </row>
    <row r="125" spans="1:33" x14ac:dyDescent="0.25">
      <c r="X125" s="9"/>
      <c r="AB125" s="9"/>
      <c r="AC125" s="9"/>
    </row>
    <row r="126" spans="1:33" x14ac:dyDescent="0.25">
      <c r="X126" s="9"/>
      <c r="AB126" s="9"/>
      <c r="AC126" s="9"/>
    </row>
    <row r="127" spans="1:33" x14ac:dyDescent="0.25">
      <c r="X127" s="9"/>
      <c r="AB127" s="9"/>
      <c r="AC127" s="9"/>
    </row>
    <row r="128" spans="1:33" x14ac:dyDescent="0.25">
      <c r="X128" s="9"/>
      <c r="AB128" s="9"/>
      <c r="AC128" s="9"/>
    </row>
    <row r="129" spans="24:29" x14ac:dyDescent="0.25">
      <c r="X129" s="9"/>
      <c r="AB129" s="9"/>
      <c r="AC129" s="9"/>
    </row>
    <row r="130" spans="24:29" x14ac:dyDescent="0.25">
      <c r="X130" s="9"/>
      <c r="AB130" s="9"/>
      <c r="AC130" s="9"/>
    </row>
    <row r="131" spans="24:29" x14ac:dyDescent="0.25">
      <c r="AB131" s="9"/>
      <c r="AC131" s="9"/>
    </row>
    <row r="132" spans="24:29" x14ac:dyDescent="0.25">
      <c r="AB132" s="9"/>
      <c r="AC132" s="9"/>
    </row>
    <row r="133" spans="24:29" x14ac:dyDescent="0.25">
      <c r="AB133" s="9"/>
      <c r="AC133" s="9"/>
    </row>
    <row r="134" spans="24:29" x14ac:dyDescent="0.25">
      <c r="AB134" s="9"/>
      <c r="AC134" s="9"/>
    </row>
    <row r="135" spans="24:29" x14ac:dyDescent="0.25">
      <c r="AB135" s="9"/>
      <c r="AC135" s="9"/>
    </row>
    <row r="136" spans="24:29" x14ac:dyDescent="0.25">
      <c r="AB136" s="9"/>
      <c r="AC136" s="9"/>
    </row>
    <row r="137" spans="24:29" x14ac:dyDescent="0.25">
      <c r="AB137" s="9"/>
      <c r="AC137" s="9"/>
    </row>
    <row r="138" spans="24:29" x14ac:dyDescent="0.25">
      <c r="AB138" s="9"/>
      <c r="AC138" s="9"/>
    </row>
  </sheetData>
  <mergeCells count="284">
    <mergeCell ref="A85:A86"/>
    <mergeCell ref="E61:E62"/>
    <mergeCell ref="E59:E60"/>
    <mergeCell ref="D59:D60"/>
    <mergeCell ref="B63:B64"/>
    <mergeCell ref="A63:A64"/>
    <mergeCell ref="F95:F96"/>
    <mergeCell ref="A93:A94"/>
    <mergeCell ref="B93:B94"/>
    <mergeCell ref="C93:C94"/>
    <mergeCell ref="D93:D94"/>
    <mergeCell ref="E93:E94"/>
    <mergeCell ref="F93:F94"/>
    <mergeCell ref="C63:C64"/>
    <mergeCell ref="D63:D64"/>
    <mergeCell ref="E63:E64"/>
    <mergeCell ref="D89:D90"/>
    <mergeCell ref="A89:A90"/>
    <mergeCell ref="E95:E96"/>
    <mergeCell ref="A95:A96"/>
    <mergeCell ref="A87:A88"/>
    <mergeCell ref="B87:B88"/>
    <mergeCell ref="C87:C88"/>
    <mergeCell ref="D87:D88"/>
    <mergeCell ref="E87:E88"/>
    <mergeCell ref="F113:H113"/>
    <mergeCell ref="C91:C92"/>
    <mergeCell ref="A55:A56"/>
    <mergeCell ref="A57:A58"/>
    <mergeCell ref="E55:E56"/>
    <mergeCell ref="E57:E58"/>
    <mergeCell ref="F53:F54"/>
    <mergeCell ref="G53:G54"/>
    <mergeCell ref="G55:G56"/>
    <mergeCell ref="G57:G58"/>
    <mergeCell ref="F55:F56"/>
    <mergeCell ref="F57:F58"/>
    <mergeCell ref="B55:B56"/>
    <mergeCell ref="B57:B58"/>
    <mergeCell ref="C53:C54"/>
    <mergeCell ref="C55:C56"/>
    <mergeCell ref="C57:C58"/>
    <mergeCell ref="D53:D54"/>
    <mergeCell ref="D55:D56"/>
    <mergeCell ref="D57:D58"/>
    <mergeCell ref="A53:A54"/>
    <mergeCell ref="E53:E54"/>
    <mergeCell ref="B53:B54"/>
    <mergeCell ref="E89:E90"/>
    <mergeCell ref="E45:E46"/>
    <mergeCell ref="F45:F46"/>
    <mergeCell ref="A33:A34"/>
    <mergeCell ref="A35:A36"/>
    <mergeCell ref="B33:B34"/>
    <mergeCell ref="B35:B36"/>
    <mergeCell ref="C33:C34"/>
    <mergeCell ref="C35:C36"/>
    <mergeCell ref="D33:D34"/>
    <mergeCell ref="D35:D36"/>
    <mergeCell ref="E33:E34"/>
    <mergeCell ref="E35:E36"/>
    <mergeCell ref="E47:E48"/>
    <mergeCell ref="E49:E50"/>
    <mergeCell ref="F41:F42"/>
    <mergeCell ref="R15:R16"/>
    <mergeCell ref="X15:X16"/>
    <mergeCell ref="H14:H16"/>
    <mergeCell ref="I14:L14"/>
    <mergeCell ref="D51:D52"/>
    <mergeCell ref="E51:E52"/>
    <mergeCell ref="F51:F52"/>
    <mergeCell ref="G51:G52"/>
    <mergeCell ref="F19:F20"/>
    <mergeCell ref="G19:G20"/>
    <mergeCell ref="G21:G22"/>
    <mergeCell ref="W14:X14"/>
    <mergeCell ref="P14:V14"/>
    <mergeCell ref="G37:G38"/>
    <mergeCell ref="G31:G32"/>
    <mergeCell ref="F31:F32"/>
    <mergeCell ref="F27:F28"/>
    <mergeCell ref="G27:G28"/>
    <mergeCell ref="F33:F34"/>
    <mergeCell ref="F35:F36"/>
    <mergeCell ref="G33:G34"/>
    <mergeCell ref="A49:A50"/>
    <mergeCell ref="A37:A38"/>
    <mergeCell ref="A39:A40"/>
    <mergeCell ref="B45:B46"/>
    <mergeCell ref="C47:C48"/>
    <mergeCell ref="D47:D48"/>
    <mergeCell ref="C49:C50"/>
    <mergeCell ref="D49:D50"/>
    <mergeCell ref="C65:C66"/>
    <mergeCell ref="D65:D66"/>
    <mergeCell ref="D37:D38"/>
    <mergeCell ref="C37:C38"/>
    <mergeCell ref="A59:A60"/>
    <mergeCell ref="A61:A62"/>
    <mergeCell ref="B61:B62"/>
    <mergeCell ref="C61:C62"/>
    <mergeCell ref="C59:C60"/>
    <mergeCell ref="D61:D62"/>
    <mergeCell ref="A65:A66"/>
    <mergeCell ref="B37:B38"/>
    <mergeCell ref="B39:B40"/>
    <mergeCell ref="B41:B42"/>
    <mergeCell ref="B43:B44"/>
    <mergeCell ref="A15:A16"/>
    <mergeCell ref="A14:G14"/>
    <mergeCell ref="B15:B16"/>
    <mergeCell ref="A41:A42"/>
    <mergeCell ref="A43:A44"/>
    <mergeCell ref="F37:F38"/>
    <mergeCell ref="E37:E38"/>
    <mergeCell ref="G35:G36"/>
    <mergeCell ref="M14:O14"/>
    <mergeCell ref="G43:G44"/>
    <mergeCell ref="G23:G24"/>
    <mergeCell ref="F21:F22"/>
    <mergeCell ref="G63:G64"/>
    <mergeCell ref="F59:F60"/>
    <mergeCell ref="G59:G60"/>
    <mergeCell ref="G61:G62"/>
    <mergeCell ref="F61:F62"/>
    <mergeCell ref="G39:G40"/>
    <mergeCell ref="F39:F40"/>
    <mergeCell ref="F43:F44"/>
    <mergeCell ref="G41:G42"/>
    <mergeCell ref="G47:G48"/>
    <mergeCell ref="G49:G50"/>
    <mergeCell ref="F63:F64"/>
    <mergeCell ref="J111:K111"/>
    <mergeCell ref="L111:N111"/>
    <mergeCell ref="B112:C112"/>
    <mergeCell ref="F112:H112"/>
    <mergeCell ref="B109:C109"/>
    <mergeCell ref="F109:H109"/>
    <mergeCell ref="J109:K109"/>
    <mergeCell ref="L109:N109"/>
    <mergeCell ref="C95:C96"/>
    <mergeCell ref="G95:G96"/>
    <mergeCell ref="D95:D96"/>
    <mergeCell ref="B95:B96"/>
    <mergeCell ref="B103:F103"/>
    <mergeCell ref="C104:F104"/>
    <mergeCell ref="B111:C111"/>
    <mergeCell ref="F111:H111"/>
    <mergeCell ref="B107:C107"/>
    <mergeCell ref="D107:H107"/>
    <mergeCell ref="G93:G94"/>
    <mergeCell ref="B91:B92"/>
    <mergeCell ref="A91:A92"/>
    <mergeCell ref="D91:D92"/>
    <mergeCell ref="E91:E92"/>
    <mergeCell ref="F91:F92"/>
    <mergeCell ref="G91:G92"/>
    <mergeCell ref="G87:G88"/>
    <mergeCell ref="G89:G90"/>
    <mergeCell ref="C89:C90"/>
    <mergeCell ref="Q109:T109"/>
    <mergeCell ref="B110:C110"/>
    <mergeCell ref="F110:H110"/>
    <mergeCell ref="J110:K110"/>
    <mergeCell ref="L110:N110"/>
    <mergeCell ref="Q110:T110"/>
    <mergeCell ref="J107:K107"/>
    <mergeCell ref="L107:N107"/>
    <mergeCell ref="P107:T107"/>
    <mergeCell ref="B108:C108"/>
    <mergeCell ref="F108:H108"/>
    <mergeCell ref="J108:K108"/>
    <mergeCell ref="L108:N108"/>
    <mergeCell ref="Q108:T108"/>
    <mergeCell ref="F89:F90"/>
    <mergeCell ref="B89:B90"/>
    <mergeCell ref="E43:E44"/>
    <mergeCell ref="G45:G46"/>
    <mergeCell ref="E65:E66"/>
    <mergeCell ref="F47:F48"/>
    <mergeCell ref="B47:B48"/>
    <mergeCell ref="F49:F50"/>
    <mergeCell ref="E39:E40"/>
    <mergeCell ref="C45:C46"/>
    <mergeCell ref="D45:D46"/>
    <mergeCell ref="F65:F66"/>
    <mergeCell ref="G65:G66"/>
    <mergeCell ref="B65:B66"/>
    <mergeCell ref="B51:B52"/>
    <mergeCell ref="C51:C52"/>
    <mergeCell ref="B85:B86"/>
    <mergeCell ref="F87:F88"/>
    <mergeCell ref="B59:B60"/>
    <mergeCell ref="A84:G84"/>
    <mergeCell ref="A51:A52"/>
    <mergeCell ref="A45:A46"/>
    <mergeCell ref="A47:A48"/>
    <mergeCell ref="B49:B50"/>
    <mergeCell ref="F17:F18"/>
    <mergeCell ref="D15:D16"/>
    <mergeCell ref="E15:E16"/>
    <mergeCell ref="F15:F16"/>
    <mergeCell ref="G15:G16"/>
    <mergeCell ref="G17:G18"/>
    <mergeCell ref="A21:A22"/>
    <mergeCell ref="B21:B22"/>
    <mergeCell ref="C21:C22"/>
    <mergeCell ref="D21:D22"/>
    <mergeCell ref="E21:E22"/>
    <mergeCell ref="C15:C16"/>
    <mergeCell ref="A19:A20"/>
    <mergeCell ref="B19:B20"/>
    <mergeCell ref="C19:C20"/>
    <mergeCell ref="D19:D20"/>
    <mergeCell ref="E19:E20"/>
    <mergeCell ref="B17:B18"/>
    <mergeCell ref="C17:C18"/>
    <mergeCell ref="A17:A18"/>
    <mergeCell ref="D17:D18"/>
    <mergeCell ref="E17:E18"/>
    <mergeCell ref="C27:C28"/>
    <mergeCell ref="C31:C32"/>
    <mergeCell ref="D27:D28"/>
    <mergeCell ref="D31:D32"/>
    <mergeCell ref="E27:E28"/>
    <mergeCell ref="E31:E32"/>
    <mergeCell ref="A23:A24"/>
    <mergeCell ref="B23:B24"/>
    <mergeCell ref="A25:A26"/>
    <mergeCell ref="B25:B26"/>
    <mergeCell ref="A27:A28"/>
    <mergeCell ref="A31:A32"/>
    <mergeCell ref="A29:A30"/>
    <mergeCell ref="B29:B30"/>
    <mergeCell ref="B27:B28"/>
    <mergeCell ref="B31:B32"/>
    <mergeCell ref="W85:W86"/>
    <mergeCell ref="C6:I6"/>
    <mergeCell ref="C7:I7"/>
    <mergeCell ref="C8:I8"/>
    <mergeCell ref="C9:I9"/>
    <mergeCell ref="V84:W84"/>
    <mergeCell ref="P84:U84"/>
    <mergeCell ref="H84:H86"/>
    <mergeCell ref="C75:I75"/>
    <mergeCell ref="C76:I76"/>
    <mergeCell ref="C77:I77"/>
    <mergeCell ref="I84:L84"/>
    <mergeCell ref="E85:E86"/>
    <mergeCell ref="F85:F86"/>
    <mergeCell ref="G85:G86"/>
    <mergeCell ref="R85:R86"/>
    <mergeCell ref="C29:C30"/>
    <mergeCell ref="D29:D30"/>
    <mergeCell ref="E29:E30"/>
    <mergeCell ref="F29:F30"/>
    <mergeCell ref="G29:G30"/>
    <mergeCell ref="C25:C26"/>
    <mergeCell ref="D25:D26"/>
    <mergeCell ref="E25:E26"/>
    <mergeCell ref="V85:V86"/>
    <mergeCell ref="I85:I86"/>
    <mergeCell ref="C5:I5"/>
    <mergeCell ref="C78:I78"/>
    <mergeCell ref="C79:I79"/>
    <mergeCell ref="F25:F26"/>
    <mergeCell ref="I15:I16"/>
    <mergeCell ref="G25:G26"/>
    <mergeCell ref="C23:C24"/>
    <mergeCell ref="D23:D24"/>
    <mergeCell ref="E23:E24"/>
    <mergeCell ref="F23:F24"/>
    <mergeCell ref="D39:D40"/>
    <mergeCell ref="C39:C40"/>
    <mergeCell ref="C41:C42"/>
    <mergeCell ref="C43:C44"/>
    <mergeCell ref="D41:D42"/>
    <mergeCell ref="D43:D44"/>
    <mergeCell ref="E41:E42"/>
    <mergeCell ref="M84:O84"/>
    <mergeCell ref="J81:T81"/>
    <mergeCell ref="C85:C86"/>
    <mergeCell ref="D85:D86"/>
    <mergeCell ref="J11:P11"/>
  </mergeCells>
  <phoneticPr fontId="8" type="noConversion"/>
  <pageMargins left="0.23622047244094491" right="0.2" top="0.46" bottom="0.36" header="0.31496062992125984" footer="0.31496062992125984"/>
  <pageSetup paperSize="9" orientation="landscape" r:id="rId1"/>
  <headerFooter>
    <oddFooter>&amp;R&amp;P de&amp;N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91"/>
  <sheetViews>
    <sheetView zoomScale="80" zoomScaleNormal="80" workbookViewId="0">
      <selection activeCell="C77" sqref="C77:C79"/>
    </sheetView>
  </sheetViews>
  <sheetFormatPr baseColWidth="10" defaultColWidth="11.42578125" defaultRowHeight="12.75" x14ac:dyDescent="0.2"/>
  <cols>
    <col min="1" max="1" width="5.42578125" style="89" customWidth="1"/>
    <col min="2" max="2" width="52.28515625" style="89" customWidth="1"/>
    <col min="3" max="3" width="20.140625" style="89" customWidth="1"/>
    <col min="4" max="4" width="15.7109375" style="89" customWidth="1"/>
    <col min="5" max="5" width="13.28515625" style="89" customWidth="1"/>
    <col min="6" max="6" width="7.140625" style="89" customWidth="1"/>
    <col min="7" max="7" width="10.28515625" style="89" bestFit="1" customWidth="1"/>
    <col min="8" max="8" width="13.5703125" style="89" customWidth="1"/>
    <col min="9" max="9" width="24.85546875" style="89" customWidth="1"/>
    <col min="10" max="10" width="25.42578125" style="89" customWidth="1"/>
    <col min="11" max="11" width="25.85546875" style="89" customWidth="1"/>
    <col min="12" max="12" width="27" style="89" customWidth="1"/>
    <col min="13" max="13" width="22.5703125" style="89" customWidth="1"/>
    <col min="14" max="14" width="22.7109375" style="89" customWidth="1"/>
    <col min="15" max="15" width="25.5703125" style="89" customWidth="1"/>
    <col min="16" max="16" width="21.28515625" style="89" customWidth="1"/>
    <col min="17" max="17" width="20.42578125" style="89" customWidth="1"/>
    <col min="18" max="18" width="23.7109375" style="89" customWidth="1"/>
    <col min="19" max="19" width="27.140625" style="89" customWidth="1"/>
    <col min="20" max="20" width="21.28515625" style="89" customWidth="1"/>
    <col min="21" max="21" width="20.5703125" style="89" customWidth="1"/>
    <col min="22" max="22" width="23.42578125" style="89" customWidth="1"/>
    <col min="23" max="23" width="23.85546875" style="89" customWidth="1"/>
    <col min="24" max="24" width="25.42578125" style="89" customWidth="1"/>
    <col min="25" max="25" width="19.42578125" style="89" customWidth="1"/>
    <col min="26" max="26" width="22" style="89" customWidth="1"/>
    <col min="27" max="27" width="22.7109375" style="89" customWidth="1"/>
    <col min="28" max="28" width="24.28515625" style="89" customWidth="1"/>
    <col min="29" max="29" width="22.7109375" style="89" customWidth="1"/>
    <col min="30" max="30" width="12.7109375" style="89" customWidth="1"/>
    <col min="31" max="31" width="14.28515625" style="89" customWidth="1"/>
    <col min="32" max="32" width="14.140625" style="89" customWidth="1"/>
    <col min="33" max="39" width="12.7109375" style="89" customWidth="1"/>
    <col min="40" max="16384" width="11.42578125" style="89"/>
  </cols>
  <sheetData>
    <row r="2" spans="1:30" ht="20.25" customHeight="1" x14ac:dyDescent="0.3">
      <c r="B2" s="90"/>
      <c r="C2" s="91"/>
      <c r="D2" s="91"/>
      <c r="E2" s="91"/>
      <c r="F2" s="91"/>
      <c r="G2" s="91"/>
      <c r="J2" s="91"/>
      <c r="K2" s="308" t="s">
        <v>4</v>
      </c>
      <c r="L2" s="309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30" s="94" customFormat="1" x14ac:dyDescent="0.2">
      <c r="X3" s="95"/>
    </row>
    <row r="4" spans="1:30" ht="15.75" x14ac:dyDescent="0.25">
      <c r="B4" s="42" t="s">
        <v>35</v>
      </c>
      <c r="C4" s="549" t="s">
        <v>198</v>
      </c>
      <c r="D4" s="550"/>
      <c r="E4" s="550"/>
      <c r="F4" s="550"/>
      <c r="G4" s="550"/>
      <c r="H4" s="550"/>
      <c r="I4" s="551"/>
      <c r="J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30" ht="15.75" x14ac:dyDescent="0.25">
      <c r="B5" s="42" t="s">
        <v>36</v>
      </c>
      <c r="C5" s="549">
        <v>2022</v>
      </c>
      <c r="D5" s="550"/>
      <c r="E5" s="550"/>
      <c r="F5" s="550"/>
      <c r="G5" s="550"/>
      <c r="H5" s="550"/>
      <c r="I5" s="551"/>
      <c r="J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30" ht="13.5" customHeight="1" x14ac:dyDescent="0.25">
      <c r="B6" s="42" t="s">
        <v>37</v>
      </c>
      <c r="C6" s="549" t="s">
        <v>199</v>
      </c>
      <c r="D6" s="550"/>
      <c r="E6" s="550"/>
      <c r="F6" s="550"/>
      <c r="G6" s="550"/>
      <c r="H6" s="550"/>
      <c r="I6" s="551"/>
      <c r="J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30" ht="12.75" customHeight="1" x14ac:dyDescent="0.25">
      <c r="B7" s="42" t="s">
        <v>38</v>
      </c>
      <c r="C7" s="587" t="s">
        <v>197</v>
      </c>
      <c r="D7" s="588"/>
      <c r="E7" s="588"/>
      <c r="F7" s="588"/>
      <c r="G7" s="588"/>
      <c r="H7" s="588"/>
      <c r="I7" s="589"/>
      <c r="J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30" ht="15.75" x14ac:dyDescent="0.25">
      <c r="B8" s="42" t="s">
        <v>39</v>
      </c>
      <c r="C8" s="549" t="s">
        <v>154</v>
      </c>
      <c r="D8" s="550"/>
      <c r="E8" s="550"/>
      <c r="F8" s="550"/>
      <c r="G8" s="550"/>
      <c r="H8" s="550"/>
      <c r="I8" s="551"/>
      <c r="J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30" x14ac:dyDescent="0.2">
      <c r="B9" s="97"/>
      <c r="D9" s="98"/>
      <c r="E9" s="98"/>
    </row>
    <row r="10" spans="1:30" ht="20.25" x14ac:dyDescent="0.2">
      <c r="B10" s="97"/>
      <c r="D10" s="98"/>
      <c r="E10" s="98"/>
      <c r="J10" s="306" t="s">
        <v>159</v>
      </c>
      <c r="K10" s="306"/>
      <c r="L10" s="306"/>
      <c r="M10" s="307"/>
    </row>
    <row r="11" spans="1:30" ht="13.5" thickBot="1" x14ac:dyDescent="0.25">
      <c r="B11" s="97"/>
      <c r="D11" s="98"/>
      <c r="E11" s="98"/>
    </row>
    <row r="12" spans="1:30" ht="45" customHeight="1" thickBot="1" x14ac:dyDescent="0.35">
      <c r="A12" s="601" t="s">
        <v>1</v>
      </c>
      <c r="B12" s="774"/>
      <c r="C12" s="774"/>
      <c r="D12" s="774"/>
      <c r="E12" s="774"/>
      <c r="F12" s="774"/>
      <c r="G12" s="602"/>
      <c r="H12" s="564" t="s">
        <v>30</v>
      </c>
      <c r="I12" s="632" t="s">
        <v>19</v>
      </c>
      <c r="J12" s="633"/>
      <c r="K12" s="633"/>
      <c r="L12" s="633"/>
      <c r="M12" s="634"/>
      <c r="N12" s="701" t="s">
        <v>105</v>
      </c>
      <c r="O12" s="702"/>
      <c r="P12" s="702"/>
      <c r="Q12" s="702"/>
      <c r="R12" s="702"/>
      <c r="S12" s="702"/>
      <c r="T12" s="703"/>
      <c r="U12" s="701" t="s">
        <v>0</v>
      </c>
      <c r="V12" s="770"/>
      <c r="W12" s="770"/>
      <c r="X12" s="770"/>
      <c r="Y12" s="770"/>
      <c r="Z12" s="770"/>
      <c r="AA12" s="769"/>
      <c r="AB12" s="701" t="s">
        <v>93</v>
      </c>
      <c r="AC12" s="769"/>
      <c r="AD12" s="94"/>
    </row>
    <row r="13" spans="1:30" s="94" customFormat="1" ht="47.25" x14ac:dyDescent="0.2">
      <c r="A13" s="796" t="s">
        <v>25</v>
      </c>
      <c r="B13" s="585" t="s">
        <v>26</v>
      </c>
      <c r="C13" s="585" t="s">
        <v>76</v>
      </c>
      <c r="D13" s="585" t="s">
        <v>13</v>
      </c>
      <c r="E13" s="585" t="s">
        <v>66</v>
      </c>
      <c r="F13" s="781" t="s">
        <v>18</v>
      </c>
      <c r="G13" s="585" t="s">
        <v>14</v>
      </c>
      <c r="H13" s="533"/>
      <c r="I13" s="611" t="s">
        <v>102</v>
      </c>
      <c r="J13" s="239" t="s">
        <v>103</v>
      </c>
      <c r="K13" s="239" t="s">
        <v>125</v>
      </c>
      <c r="L13" s="239" t="s">
        <v>104</v>
      </c>
      <c r="M13" s="238" t="s">
        <v>146</v>
      </c>
      <c r="N13" s="310" t="s">
        <v>107</v>
      </c>
      <c r="O13" s="239" t="s">
        <v>108</v>
      </c>
      <c r="P13" s="310" t="s">
        <v>106</v>
      </c>
      <c r="Q13" s="239" t="s">
        <v>109</v>
      </c>
      <c r="R13" s="239" t="s">
        <v>110</v>
      </c>
      <c r="S13" s="239" t="s">
        <v>111</v>
      </c>
      <c r="T13" s="238" t="s">
        <v>112</v>
      </c>
      <c r="U13" s="310" t="s">
        <v>123</v>
      </c>
      <c r="V13" s="311" t="s">
        <v>113</v>
      </c>
      <c r="W13" s="765" t="s">
        <v>73</v>
      </c>
      <c r="X13" s="239" t="s">
        <v>83</v>
      </c>
      <c r="Y13" s="239" t="s">
        <v>10</v>
      </c>
      <c r="Z13" s="72" t="s">
        <v>96</v>
      </c>
      <c r="AA13" s="238" t="s">
        <v>121</v>
      </c>
      <c r="AB13" s="554" t="s">
        <v>22</v>
      </c>
      <c r="AC13" s="763" t="s">
        <v>77</v>
      </c>
    </row>
    <row r="14" spans="1:30" s="94" customFormat="1" ht="16.5" customHeight="1" thickBot="1" x14ac:dyDescent="0.3">
      <c r="A14" s="797"/>
      <c r="B14" s="783"/>
      <c r="C14" s="783"/>
      <c r="D14" s="783"/>
      <c r="E14" s="783"/>
      <c r="F14" s="782"/>
      <c r="G14" s="783"/>
      <c r="H14" s="533"/>
      <c r="I14" s="768"/>
      <c r="J14" s="312" t="s">
        <v>78</v>
      </c>
      <c r="K14" s="132" t="s">
        <v>126</v>
      </c>
      <c r="L14" s="312" t="s">
        <v>80</v>
      </c>
      <c r="M14" s="340" t="s">
        <v>78</v>
      </c>
      <c r="N14" s="228" t="s">
        <v>127</v>
      </c>
      <c r="O14" s="312" t="s">
        <v>79</v>
      </c>
      <c r="P14" s="132" t="s">
        <v>80</v>
      </c>
      <c r="Q14" s="316" t="s">
        <v>82</v>
      </c>
      <c r="R14" s="312" t="s">
        <v>80</v>
      </c>
      <c r="S14" s="132" t="s">
        <v>78</v>
      </c>
      <c r="T14" s="313" t="s">
        <v>80</v>
      </c>
      <c r="U14" s="314" t="s">
        <v>84</v>
      </c>
      <c r="V14" s="315" t="s">
        <v>78</v>
      </c>
      <c r="W14" s="766"/>
      <c r="X14" s="315" t="s">
        <v>84</v>
      </c>
      <c r="Y14" s="225" t="s">
        <v>120</v>
      </c>
      <c r="Z14" s="315" t="s">
        <v>81</v>
      </c>
      <c r="AA14" s="220" t="s">
        <v>119</v>
      </c>
      <c r="AB14" s="555"/>
      <c r="AC14" s="764"/>
    </row>
    <row r="15" spans="1:30" s="94" customFormat="1" ht="21" customHeight="1" x14ac:dyDescent="0.2">
      <c r="A15" s="793">
        <v>1</v>
      </c>
      <c r="B15" s="790" t="s">
        <v>185</v>
      </c>
      <c r="C15" s="794"/>
      <c r="D15" s="784" t="s">
        <v>242</v>
      </c>
      <c r="E15" s="721" t="s">
        <v>67</v>
      </c>
      <c r="F15" s="721">
        <v>1</v>
      </c>
      <c r="G15" s="723" t="s">
        <v>50</v>
      </c>
      <c r="H15" s="410" t="s">
        <v>28</v>
      </c>
      <c r="I15" s="345">
        <v>42767</v>
      </c>
      <c r="J15" s="345">
        <f>I15+12</f>
        <v>42779</v>
      </c>
      <c r="K15" s="345">
        <f>J15+30</f>
        <v>42809</v>
      </c>
      <c r="L15" s="345">
        <f>K15+15</f>
        <v>42824</v>
      </c>
      <c r="M15" s="345">
        <f>L15+12</f>
        <v>42836</v>
      </c>
      <c r="N15" s="345">
        <f>M15+3</f>
        <v>42839</v>
      </c>
      <c r="O15" s="345">
        <f>N15+31</f>
        <v>42870</v>
      </c>
      <c r="P15" s="345">
        <f>O15+15</f>
        <v>42885</v>
      </c>
      <c r="Q15" s="345">
        <f>P15+13</f>
        <v>42898</v>
      </c>
      <c r="R15" s="345">
        <f>Q15+15</f>
        <v>42913</v>
      </c>
      <c r="S15" s="345">
        <f>R15+13</f>
        <v>42926</v>
      </c>
      <c r="T15" s="345">
        <f>S15+15</f>
        <v>42941</v>
      </c>
      <c r="U15" s="345">
        <f>T15+7</f>
        <v>42948</v>
      </c>
      <c r="V15" s="345">
        <f>U15+13</f>
        <v>42961</v>
      </c>
      <c r="W15" s="345"/>
      <c r="X15" s="345">
        <f>V15+7</f>
        <v>42968</v>
      </c>
      <c r="Y15" s="345">
        <f>X15+10</f>
        <v>42978</v>
      </c>
      <c r="Z15" s="345">
        <f>Y15+4</f>
        <v>42982</v>
      </c>
      <c r="AA15" s="345">
        <f>Z15+3</f>
        <v>42985</v>
      </c>
      <c r="AB15" s="345">
        <v>43716</v>
      </c>
      <c r="AC15" s="398">
        <v>44925</v>
      </c>
    </row>
    <row r="16" spans="1:30" s="94" customFormat="1" ht="57.75" customHeight="1" thickBot="1" x14ac:dyDescent="0.25">
      <c r="A16" s="789"/>
      <c r="B16" s="791"/>
      <c r="C16" s="749"/>
      <c r="D16" s="445"/>
      <c r="E16" s="722"/>
      <c r="F16" s="722"/>
      <c r="G16" s="724"/>
      <c r="H16" s="411" t="s">
        <v>29</v>
      </c>
      <c r="I16" s="60" t="s">
        <v>205</v>
      </c>
      <c r="J16" s="60" t="s">
        <v>205</v>
      </c>
      <c r="K16" s="60" t="s">
        <v>205</v>
      </c>
      <c r="L16" s="60" t="s">
        <v>205</v>
      </c>
      <c r="M16" s="60" t="s">
        <v>205</v>
      </c>
      <c r="N16" s="60" t="s">
        <v>205</v>
      </c>
      <c r="O16" s="60" t="s">
        <v>205</v>
      </c>
      <c r="P16" s="60" t="s">
        <v>205</v>
      </c>
      <c r="Q16" s="60" t="s">
        <v>205</v>
      </c>
      <c r="R16" s="60" t="s">
        <v>205</v>
      </c>
      <c r="S16" s="60" t="s">
        <v>205</v>
      </c>
      <c r="T16" s="60" t="s">
        <v>205</v>
      </c>
      <c r="U16" s="60" t="s">
        <v>205</v>
      </c>
      <c r="V16" s="60" t="s">
        <v>205</v>
      </c>
      <c r="W16" s="60"/>
      <c r="X16" s="60" t="s">
        <v>205</v>
      </c>
      <c r="Y16" s="60" t="s">
        <v>205</v>
      </c>
      <c r="Z16" s="60" t="s">
        <v>205</v>
      </c>
      <c r="AA16" s="60" t="s">
        <v>205</v>
      </c>
      <c r="AB16" s="389"/>
      <c r="AC16" s="406"/>
    </row>
    <row r="17" spans="1:30" s="94" customFormat="1" ht="15.75" x14ac:dyDescent="0.2">
      <c r="A17" s="789">
        <v>2</v>
      </c>
      <c r="B17" s="791" t="s">
        <v>200</v>
      </c>
      <c r="C17" s="749"/>
      <c r="D17" s="444" t="s">
        <v>242</v>
      </c>
      <c r="E17" s="722" t="s">
        <v>67</v>
      </c>
      <c r="F17" s="721">
        <v>2</v>
      </c>
      <c r="G17" s="723" t="s">
        <v>50</v>
      </c>
      <c r="H17" s="412" t="s">
        <v>28</v>
      </c>
      <c r="I17" s="391">
        <v>44603</v>
      </c>
      <c r="J17" s="386">
        <f>I17+13</f>
        <v>44616</v>
      </c>
      <c r="K17" s="386">
        <f>J17+32</f>
        <v>44648</v>
      </c>
      <c r="L17" s="386">
        <f>K17+15</f>
        <v>44663</v>
      </c>
      <c r="M17" s="387">
        <f>L17+13</f>
        <v>44676</v>
      </c>
      <c r="N17" s="387">
        <f>M17+3</f>
        <v>44679</v>
      </c>
      <c r="O17" s="392">
        <f>N17+32</f>
        <v>44711</v>
      </c>
      <c r="P17" s="386">
        <f>O17+15</f>
        <v>44726</v>
      </c>
      <c r="Q17" s="386">
        <f>P17+13</f>
        <v>44739</v>
      </c>
      <c r="R17" s="386">
        <f>Q17+15</f>
        <v>44754</v>
      </c>
      <c r="S17" s="386">
        <f>R17+13</f>
        <v>44767</v>
      </c>
      <c r="T17" s="386">
        <f>S17+15</f>
        <v>44782</v>
      </c>
      <c r="U17" s="386">
        <f>T17+7</f>
        <v>44789</v>
      </c>
      <c r="V17" s="386">
        <f>U17+13</f>
        <v>44802</v>
      </c>
      <c r="W17" s="386"/>
      <c r="X17" s="387">
        <f>V17+7</f>
        <v>44809</v>
      </c>
      <c r="Y17" s="390">
        <f>X17+10</f>
        <v>44819</v>
      </c>
      <c r="Z17" s="390">
        <f>Y17+4</f>
        <v>44823</v>
      </c>
      <c r="AA17" s="390">
        <f>Z17+3</f>
        <v>44826</v>
      </c>
      <c r="AB17" s="390">
        <f>AA17+1</f>
        <v>44827</v>
      </c>
      <c r="AC17" s="399">
        <v>44925</v>
      </c>
    </row>
    <row r="18" spans="1:30" s="94" customFormat="1" ht="19.5" customHeight="1" thickBot="1" x14ac:dyDescent="0.25">
      <c r="A18" s="789"/>
      <c r="B18" s="791"/>
      <c r="C18" s="749"/>
      <c r="D18" s="445"/>
      <c r="E18" s="722"/>
      <c r="F18" s="722"/>
      <c r="G18" s="724"/>
      <c r="H18" s="411" t="s">
        <v>29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153"/>
    </row>
    <row r="19" spans="1:30" s="94" customFormat="1" ht="15.75" x14ac:dyDescent="0.2">
      <c r="A19" s="798">
        <v>3</v>
      </c>
      <c r="B19" s="799" t="s">
        <v>187</v>
      </c>
      <c r="C19" s="750"/>
      <c r="D19" s="444" t="s">
        <v>242</v>
      </c>
      <c r="E19" s="748" t="s">
        <v>67</v>
      </c>
      <c r="F19" s="747">
        <v>3</v>
      </c>
      <c r="G19" s="745" t="s">
        <v>50</v>
      </c>
      <c r="H19" s="412" t="s">
        <v>28</v>
      </c>
      <c r="I19" s="391">
        <v>44603</v>
      </c>
      <c r="J19" s="386">
        <f>I19+13</f>
        <v>44616</v>
      </c>
      <c r="K19" s="386">
        <f>J19+32</f>
        <v>44648</v>
      </c>
      <c r="L19" s="386">
        <f>K19+15</f>
        <v>44663</v>
      </c>
      <c r="M19" s="387">
        <f>L19+13</f>
        <v>44676</v>
      </c>
      <c r="N19" s="387">
        <f>M19+3</f>
        <v>44679</v>
      </c>
      <c r="O19" s="392">
        <f>N19+32</f>
        <v>44711</v>
      </c>
      <c r="P19" s="386">
        <f>O19+15</f>
        <v>44726</v>
      </c>
      <c r="Q19" s="386">
        <f>P19+13</f>
        <v>44739</v>
      </c>
      <c r="R19" s="386">
        <f>Q19+15</f>
        <v>44754</v>
      </c>
      <c r="S19" s="386">
        <f>R19+13</f>
        <v>44767</v>
      </c>
      <c r="T19" s="386">
        <f>S19+15</f>
        <v>44782</v>
      </c>
      <c r="U19" s="386">
        <f>T19+7</f>
        <v>44789</v>
      </c>
      <c r="V19" s="386">
        <f>U19+13</f>
        <v>44802</v>
      </c>
      <c r="W19" s="386"/>
      <c r="X19" s="387">
        <f>V19+7</f>
        <v>44809</v>
      </c>
      <c r="Y19" s="390">
        <f>X19+10</f>
        <v>44819</v>
      </c>
      <c r="Z19" s="390">
        <f>Y19+4</f>
        <v>44823</v>
      </c>
      <c r="AA19" s="390">
        <f>Z19+3</f>
        <v>44826</v>
      </c>
      <c r="AB19" s="390">
        <f>AA19+1</f>
        <v>44827</v>
      </c>
      <c r="AC19" s="399">
        <v>44925</v>
      </c>
    </row>
    <row r="20" spans="1:30" s="94" customFormat="1" ht="18" customHeight="1" thickBot="1" x14ac:dyDescent="0.25">
      <c r="A20" s="798"/>
      <c r="B20" s="799"/>
      <c r="C20" s="750"/>
      <c r="D20" s="445"/>
      <c r="E20" s="748"/>
      <c r="F20" s="748"/>
      <c r="G20" s="746"/>
      <c r="H20" s="412" t="s">
        <v>29</v>
      </c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4"/>
    </row>
    <row r="21" spans="1:30" s="94" customFormat="1" ht="18.75" customHeight="1" x14ac:dyDescent="0.2">
      <c r="A21" s="789">
        <v>4</v>
      </c>
      <c r="B21" s="791" t="s">
        <v>188</v>
      </c>
      <c r="C21" s="749"/>
      <c r="D21" s="444" t="s">
        <v>242</v>
      </c>
      <c r="E21" s="722" t="s">
        <v>67</v>
      </c>
      <c r="F21" s="721">
        <v>4</v>
      </c>
      <c r="G21" s="723" t="s">
        <v>50</v>
      </c>
      <c r="H21" s="412" t="s">
        <v>28</v>
      </c>
      <c r="I21" s="391">
        <v>44603</v>
      </c>
      <c r="J21" s="386">
        <f>I21+13</f>
        <v>44616</v>
      </c>
      <c r="K21" s="386">
        <f>J21+32</f>
        <v>44648</v>
      </c>
      <c r="L21" s="386">
        <f>K21+15</f>
        <v>44663</v>
      </c>
      <c r="M21" s="387">
        <f>L21+13</f>
        <v>44676</v>
      </c>
      <c r="N21" s="387">
        <f>M21+3</f>
        <v>44679</v>
      </c>
      <c r="O21" s="392">
        <f>N21+32</f>
        <v>44711</v>
      </c>
      <c r="P21" s="386">
        <f>O21+15</f>
        <v>44726</v>
      </c>
      <c r="Q21" s="386">
        <f>P21+13</f>
        <v>44739</v>
      </c>
      <c r="R21" s="386">
        <f>Q21+15</f>
        <v>44754</v>
      </c>
      <c r="S21" s="386">
        <f>R21+13</f>
        <v>44767</v>
      </c>
      <c r="T21" s="386">
        <f>S21+15</f>
        <v>44782</v>
      </c>
      <c r="U21" s="386">
        <f>T21+7</f>
        <v>44789</v>
      </c>
      <c r="V21" s="386">
        <f>U21+13</f>
        <v>44802</v>
      </c>
      <c r="W21" s="386"/>
      <c r="X21" s="387">
        <f>V21+7</f>
        <v>44809</v>
      </c>
      <c r="Y21" s="390">
        <f>X21+10</f>
        <v>44819</v>
      </c>
      <c r="Z21" s="390">
        <f>Y21+4</f>
        <v>44823</v>
      </c>
      <c r="AA21" s="390">
        <f>Z21+3</f>
        <v>44826</v>
      </c>
      <c r="AB21" s="390">
        <f>AA21+1</f>
        <v>44827</v>
      </c>
      <c r="AC21" s="399">
        <v>44925</v>
      </c>
    </row>
    <row r="22" spans="1:30" s="94" customFormat="1" ht="16.5" thickBot="1" x14ac:dyDescent="0.25">
      <c r="A22" s="789"/>
      <c r="B22" s="791"/>
      <c r="C22" s="749"/>
      <c r="D22" s="445"/>
      <c r="E22" s="722"/>
      <c r="F22" s="722"/>
      <c r="G22" s="724"/>
      <c r="H22" s="411" t="s">
        <v>29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393"/>
      <c r="AC22" s="394"/>
    </row>
    <row r="23" spans="1:30" s="94" customFormat="1" ht="15.75" x14ac:dyDescent="0.2">
      <c r="A23" s="789">
        <v>5</v>
      </c>
      <c r="B23" s="791" t="s">
        <v>189</v>
      </c>
      <c r="C23" s="749"/>
      <c r="D23" s="444" t="s">
        <v>242</v>
      </c>
      <c r="E23" s="722" t="s">
        <v>67</v>
      </c>
      <c r="F23" s="721">
        <v>5</v>
      </c>
      <c r="G23" s="723" t="s">
        <v>50</v>
      </c>
      <c r="H23" s="412" t="s">
        <v>28</v>
      </c>
      <c r="I23" s="391">
        <v>44603</v>
      </c>
      <c r="J23" s="386">
        <f>I23+13</f>
        <v>44616</v>
      </c>
      <c r="K23" s="386">
        <f>J23+32</f>
        <v>44648</v>
      </c>
      <c r="L23" s="386">
        <f>K23+15</f>
        <v>44663</v>
      </c>
      <c r="M23" s="387">
        <f>L23+13</f>
        <v>44676</v>
      </c>
      <c r="N23" s="387">
        <f>M23+3</f>
        <v>44679</v>
      </c>
      <c r="O23" s="392">
        <f>N23+32</f>
        <v>44711</v>
      </c>
      <c r="P23" s="386">
        <f>O23+15</f>
        <v>44726</v>
      </c>
      <c r="Q23" s="386">
        <f>P23+13</f>
        <v>44739</v>
      </c>
      <c r="R23" s="386">
        <f>Q23+15</f>
        <v>44754</v>
      </c>
      <c r="S23" s="386">
        <f>R23+13</f>
        <v>44767</v>
      </c>
      <c r="T23" s="386">
        <f>S23+15</f>
        <v>44782</v>
      </c>
      <c r="U23" s="386">
        <f>T23+7</f>
        <v>44789</v>
      </c>
      <c r="V23" s="386">
        <f>U23+13</f>
        <v>44802</v>
      </c>
      <c r="W23" s="386"/>
      <c r="X23" s="387">
        <f>V23+7</f>
        <v>44809</v>
      </c>
      <c r="Y23" s="390">
        <f>X23+10</f>
        <v>44819</v>
      </c>
      <c r="Z23" s="390">
        <f>Y23+4</f>
        <v>44823</v>
      </c>
      <c r="AA23" s="390">
        <f>Z23+3</f>
        <v>44826</v>
      </c>
      <c r="AB23" s="390">
        <f>AA23+1</f>
        <v>44827</v>
      </c>
      <c r="AC23" s="399">
        <v>44925</v>
      </c>
    </row>
    <row r="24" spans="1:30" s="94" customFormat="1" ht="16.5" thickBot="1" x14ac:dyDescent="0.25">
      <c r="A24" s="789"/>
      <c r="B24" s="791"/>
      <c r="C24" s="749"/>
      <c r="D24" s="445"/>
      <c r="E24" s="722"/>
      <c r="F24" s="722"/>
      <c r="G24" s="724"/>
      <c r="H24" s="411" t="s">
        <v>29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393"/>
      <c r="AC24" s="394"/>
    </row>
    <row r="25" spans="1:30" s="94" customFormat="1" ht="25.5" customHeight="1" x14ac:dyDescent="0.2">
      <c r="A25" s="798">
        <v>6</v>
      </c>
      <c r="B25" s="795" t="s">
        <v>190</v>
      </c>
      <c r="C25" s="750"/>
      <c r="D25" s="444" t="s">
        <v>242</v>
      </c>
      <c r="E25" s="748" t="s">
        <v>67</v>
      </c>
      <c r="F25" s="747">
        <v>6</v>
      </c>
      <c r="G25" s="745" t="s">
        <v>50</v>
      </c>
      <c r="H25" s="412" t="s">
        <v>28</v>
      </c>
      <c r="I25" s="391">
        <v>44603</v>
      </c>
      <c r="J25" s="386">
        <f>I25+13</f>
        <v>44616</v>
      </c>
      <c r="K25" s="386">
        <f>J25+32</f>
        <v>44648</v>
      </c>
      <c r="L25" s="386">
        <f>K25+15</f>
        <v>44663</v>
      </c>
      <c r="M25" s="387">
        <f>L25+13</f>
        <v>44676</v>
      </c>
      <c r="N25" s="387">
        <f>M25+3</f>
        <v>44679</v>
      </c>
      <c r="O25" s="392">
        <f>N25+32</f>
        <v>44711</v>
      </c>
      <c r="P25" s="386">
        <f>O25+15</f>
        <v>44726</v>
      </c>
      <c r="Q25" s="386">
        <f>P25+13</f>
        <v>44739</v>
      </c>
      <c r="R25" s="386">
        <f>Q25+15</f>
        <v>44754</v>
      </c>
      <c r="S25" s="386">
        <f>R25+13</f>
        <v>44767</v>
      </c>
      <c r="T25" s="386">
        <f>S25+15</f>
        <v>44782</v>
      </c>
      <c r="U25" s="386">
        <f>T25+7</f>
        <v>44789</v>
      </c>
      <c r="V25" s="386">
        <f>U25+13</f>
        <v>44802</v>
      </c>
      <c r="W25" s="386"/>
      <c r="X25" s="387">
        <f>V25+7</f>
        <v>44809</v>
      </c>
      <c r="Y25" s="390">
        <f>X25+10</f>
        <v>44819</v>
      </c>
      <c r="Z25" s="390">
        <f>Y25+4</f>
        <v>44823</v>
      </c>
      <c r="AA25" s="390">
        <f>Z25+3</f>
        <v>44826</v>
      </c>
      <c r="AB25" s="390">
        <f>AA25+1</f>
        <v>44827</v>
      </c>
      <c r="AC25" s="399">
        <v>44925</v>
      </c>
    </row>
    <row r="26" spans="1:30" s="94" customFormat="1" ht="16.5" thickBot="1" x14ac:dyDescent="0.25">
      <c r="A26" s="798"/>
      <c r="B26" s="795"/>
      <c r="C26" s="750"/>
      <c r="D26" s="445"/>
      <c r="E26" s="748"/>
      <c r="F26" s="748"/>
      <c r="G26" s="746"/>
      <c r="H26" s="430" t="s">
        <v>29</v>
      </c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1:30" s="94" customFormat="1" ht="21" customHeight="1" x14ac:dyDescent="0.2">
      <c r="A27" s="789">
        <v>7</v>
      </c>
      <c r="B27" s="451" t="s">
        <v>238</v>
      </c>
      <c r="C27" s="749"/>
      <c r="D27" s="444" t="s">
        <v>242</v>
      </c>
      <c r="E27" s="722" t="s">
        <v>67</v>
      </c>
      <c r="F27" s="721">
        <v>7</v>
      </c>
      <c r="G27" s="723" t="s">
        <v>50</v>
      </c>
      <c r="H27" s="412" t="s">
        <v>28</v>
      </c>
      <c r="I27" s="391">
        <v>44603</v>
      </c>
      <c r="J27" s="386">
        <f>I27+13</f>
        <v>44616</v>
      </c>
      <c r="K27" s="386">
        <f>J27+32</f>
        <v>44648</v>
      </c>
      <c r="L27" s="386">
        <f>K27+15</f>
        <v>44663</v>
      </c>
      <c r="M27" s="387">
        <f>L27+13</f>
        <v>44676</v>
      </c>
      <c r="N27" s="387">
        <f>M27+3</f>
        <v>44679</v>
      </c>
      <c r="O27" s="392">
        <f>N27+32</f>
        <v>44711</v>
      </c>
      <c r="P27" s="386">
        <f>O27+15</f>
        <v>44726</v>
      </c>
      <c r="Q27" s="386">
        <f>P27+13</f>
        <v>44739</v>
      </c>
      <c r="R27" s="386">
        <f>Q27+15</f>
        <v>44754</v>
      </c>
      <c r="S27" s="386">
        <f>R27+13</f>
        <v>44767</v>
      </c>
      <c r="T27" s="386">
        <f>S27+15</f>
        <v>44782</v>
      </c>
      <c r="U27" s="386">
        <f>T27+7</f>
        <v>44789</v>
      </c>
      <c r="V27" s="386">
        <f>U27+13</f>
        <v>44802</v>
      </c>
      <c r="W27" s="386"/>
      <c r="X27" s="387">
        <f>V27+7</f>
        <v>44809</v>
      </c>
      <c r="Y27" s="390">
        <f>X27+10</f>
        <v>44819</v>
      </c>
      <c r="Z27" s="390">
        <f>Y27+4</f>
        <v>44823</v>
      </c>
      <c r="AA27" s="390">
        <f>Z27+3</f>
        <v>44826</v>
      </c>
      <c r="AB27" s="390">
        <f>AA27+1</f>
        <v>44827</v>
      </c>
      <c r="AC27" s="399">
        <v>44925</v>
      </c>
    </row>
    <row r="28" spans="1:30" s="94" customFormat="1" ht="16.5" thickBot="1" x14ac:dyDescent="0.25">
      <c r="A28" s="789"/>
      <c r="B28" s="451"/>
      <c r="C28" s="749"/>
      <c r="D28" s="445"/>
      <c r="E28" s="722"/>
      <c r="F28" s="722"/>
      <c r="G28" s="724"/>
      <c r="H28" s="411" t="s">
        <v>29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9"/>
    </row>
    <row r="29" spans="1:30" s="94" customFormat="1" ht="15.75" x14ac:dyDescent="0.2">
      <c r="A29" s="789">
        <v>8</v>
      </c>
      <c r="B29" s="791" t="s">
        <v>191</v>
      </c>
      <c r="C29" s="749"/>
      <c r="D29" s="444" t="s">
        <v>243</v>
      </c>
      <c r="E29" s="722" t="s">
        <v>67</v>
      </c>
      <c r="F29" s="721">
        <v>8</v>
      </c>
      <c r="G29" s="723" t="s">
        <v>50</v>
      </c>
      <c r="H29" s="413" t="s">
        <v>28</v>
      </c>
      <c r="I29" s="391">
        <v>44603</v>
      </c>
      <c r="J29" s="386">
        <f>I29+13</f>
        <v>44616</v>
      </c>
      <c r="K29" s="386">
        <f>J29+32</f>
        <v>44648</v>
      </c>
      <c r="L29" s="386">
        <f>K29+15</f>
        <v>44663</v>
      </c>
      <c r="M29" s="387">
        <f>L29+13</f>
        <v>44676</v>
      </c>
      <c r="N29" s="387">
        <f>M29+3</f>
        <v>44679</v>
      </c>
      <c r="O29" s="392">
        <f>N29+32</f>
        <v>44711</v>
      </c>
      <c r="P29" s="386">
        <f>O29+15</f>
        <v>44726</v>
      </c>
      <c r="Q29" s="386">
        <f>P29+13</f>
        <v>44739</v>
      </c>
      <c r="R29" s="386">
        <f>Q29+15</f>
        <v>44754</v>
      </c>
      <c r="S29" s="386">
        <f>R29+13</f>
        <v>44767</v>
      </c>
      <c r="T29" s="386">
        <f>S29+15</f>
        <v>44782</v>
      </c>
      <c r="U29" s="386">
        <f>T29+7</f>
        <v>44789</v>
      </c>
      <c r="V29" s="386">
        <f>U29+13</f>
        <v>44802</v>
      </c>
      <c r="W29" s="386"/>
      <c r="X29" s="387">
        <f>V29+7</f>
        <v>44809</v>
      </c>
      <c r="Y29" s="390">
        <f>X29+10</f>
        <v>44819</v>
      </c>
      <c r="Z29" s="390">
        <f>Y29+4</f>
        <v>44823</v>
      </c>
      <c r="AA29" s="390">
        <f>Z29+3</f>
        <v>44826</v>
      </c>
      <c r="AB29" s="390">
        <f>AA29+1</f>
        <v>44827</v>
      </c>
      <c r="AC29" s="399">
        <v>44925</v>
      </c>
      <c r="AD29" s="108"/>
    </row>
    <row r="30" spans="1:30" s="108" customFormat="1" ht="16.5" customHeight="1" thickBot="1" x14ac:dyDescent="0.3">
      <c r="A30" s="789"/>
      <c r="B30" s="791"/>
      <c r="C30" s="749"/>
      <c r="D30" s="445"/>
      <c r="E30" s="722"/>
      <c r="F30" s="722"/>
      <c r="G30" s="724"/>
      <c r="H30" s="411" t="s">
        <v>29</v>
      </c>
      <c r="I30" s="60" t="s">
        <v>205</v>
      </c>
      <c r="J30" s="60" t="s">
        <v>205</v>
      </c>
      <c r="K30" s="60" t="s">
        <v>205</v>
      </c>
      <c r="L30" s="60" t="s">
        <v>205</v>
      </c>
      <c r="M30" s="60" t="s">
        <v>205</v>
      </c>
      <c r="N30" s="60" t="s">
        <v>205</v>
      </c>
      <c r="O30" s="60" t="s">
        <v>205</v>
      </c>
      <c r="P30" s="60" t="s">
        <v>205</v>
      </c>
      <c r="Q30" s="60" t="s">
        <v>205</v>
      </c>
      <c r="R30" s="60" t="s">
        <v>205</v>
      </c>
      <c r="S30" s="60" t="s">
        <v>205</v>
      </c>
      <c r="T30" s="60" t="s">
        <v>205</v>
      </c>
      <c r="U30" s="60" t="s">
        <v>205</v>
      </c>
      <c r="V30" s="60" t="s">
        <v>205</v>
      </c>
      <c r="W30" s="60"/>
      <c r="X30" s="60" t="s">
        <v>205</v>
      </c>
      <c r="Y30" s="60" t="s">
        <v>205</v>
      </c>
      <c r="Z30" s="60" t="s">
        <v>205</v>
      </c>
      <c r="AA30" s="60" t="s">
        <v>205</v>
      </c>
      <c r="AB30" s="60"/>
      <c r="AC30" s="153" t="s">
        <v>205</v>
      </c>
      <c r="AD30" s="109"/>
    </row>
    <row r="31" spans="1:30" ht="15.75" x14ac:dyDescent="0.2">
      <c r="A31" s="789">
        <v>9</v>
      </c>
      <c r="B31" s="731" t="s">
        <v>186</v>
      </c>
      <c r="C31" s="749"/>
      <c r="D31" s="444" t="s">
        <v>243</v>
      </c>
      <c r="E31" s="722" t="s">
        <v>67</v>
      </c>
      <c r="F31" s="721">
        <v>9</v>
      </c>
      <c r="G31" s="723" t="s">
        <v>50</v>
      </c>
      <c r="H31" s="413" t="s">
        <v>28</v>
      </c>
      <c r="I31" s="391">
        <v>44603</v>
      </c>
      <c r="J31" s="386">
        <f>I31+13</f>
        <v>44616</v>
      </c>
      <c r="K31" s="386">
        <f>J31+32</f>
        <v>44648</v>
      </c>
      <c r="L31" s="386">
        <f>K31+15</f>
        <v>44663</v>
      </c>
      <c r="M31" s="387">
        <f>L31+13</f>
        <v>44676</v>
      </c>
      <c r="N31" s="387">
        <f>M31+3</f>
        <v>44679</v>
      </c>
      <c r="O31" s="392">
        <f>N31+32</f>
        <v>44711</v>
      </c>
      <c r="P31" s="386">
        <f>O31+15</f>
        <v>44726</v>
      </c>
      <c r="Q31" s="386">
        <f>P31+13</f>
        <v>44739</v>
      </c>
      <c r="R31" s="386">
        <f>Q31+15</f>
        <v>44754</v>
      </c>
      <c r="S31" s="386">
        <f>R31+13</f>
        <v>44767</v>
      </c>
      <c r="T31" s="386">
        <f>S31+15</f>
        <v>44782</v>
      </c>
      <c r="U31" s="386">
        <f>T31+7</f>
        <v>44789</v>
      </c>
      <c r="V31" s="386">
        <f>U31+13</f>
        <v>44802</v>
      </c>
      <c r="W31" s="386"/>
      <c r="X31" s="387">
        <f>V31+7</f>
        <v>44809</v>
      </c>
      <c r="Y31" s="390">
        <f>X31+10</f>
        <v>44819</v>
      </c>
      <c r="Z31" s="390">
        <f>Y31+4</f>
        <v>44823</v>
      </c>
      <c r="AA31" s="390">
        <f>Z31+3</f>
        <v>44826</v>
      </c>
      <c r="AB31" s="390">
        <f>AA31+1</f>
        <v>44827</v>
      </c>
      <c r="AC31" s="399">
        <v>44925</v>
      </c>
    </row>
    <row r="32" spans="1:30" ht="16.5" thickBot="1" x14ac:dyDescent="0.25">
      <c r="A32" s="789"/>
      <c r="B32" s="731"/>
      <c r="C32" s="749"/>
      <c r="D32" s="445"/>
      <c r="E32" s="722"/>
      <c r="F32" s="722"/>
      <c r="G32" s="724"/>
      <c r="H32" s="411" t="s">
        <v>29</v>
      </c>
      <c r="I32" s="60" t="s">
        <v>205</v>
      </c>
      <c r="J32" s="60" t="s">
        <v>205</v>
      </c>
      <c r="K32" s="60" t="s">
        <v>205</v>
      </c>
      <c r="L32" s="60" t="s">
        <v>205</v>
      </c>
      <c r="M32" s="60" t="s">
        <v>205</v>
      </c>
      <c r="N32" s="60" t="s">
        <v>205</v>
      </c>
      <c r="O32" s="60" t="s">
        <v>205</v>
      </c>
      <c r="P32" s="60" t="s">
        <v>205</v>
      </c>
      <c r="Q32" s="60" t="s">
        <v>205</v>
      </c>
      <c r="R32" s="60" t="s">
        <v>205</v>
      </c>
      <c r="S32" s="60" t="s">
        <v>205</v>
      </c>
      <c r="T32" s="60" t="s">
        <v>205</v>
      </c>
      <c r="U32" s="60" t="s">
        <v>205</v>
      </c>
      <c r="V32" s="60" t="s">
        <v>205</v>
      </c>
      <c r="W32" s="60"/>
      <c r="X32" s="60" t="s">
        <v>205</v>
      </c>
      <c r="Y32" s="60" t="s">
        <v>205</v>
      </c>
      <c r="Z32" s="60" t="s">
        <v>205</v>
      </c>
      <c r="AA32" s="60" t="s">
        <v>205</v>
      </c>
      <c r="AB32" s="60"/>
      <c r="AC32" s="153"/>
    </row>
    <row r="33" spans="1:52" ht="15.75" x14ac:dyDescent="0.2">
      <c r="A33" s="789">
        <v>10</v>
      </c>
      <c r="B33" s="792" t="s">
        <v>239</v>
      </c>
      <c r="C33" s="749"/>
      <c r="D33" s="444" t="s">
        <v>243</v>
      </c>
      <c r="E33" s="722" t="s">
        <v>67</v>
      </c>
      <c r="F33" s="721">
        <v>10</v>
      </c>
      <c r="G33" s="723" t="s">
        <v>50</v>
      </c>
      <c r="H33" s="413" t="s">
        <v>28</v>
      </c>
      <c r="I33" s="391">
        <v>44603</v>
      </c>
      <c r="J33" s="386">
        <f>I33+13</f>
        <v>44616</v>
      </c>
      <c r="K33" s="386">
        <f>J33+32</f>
        <v>44648</v>
      </c>
      <c r="L33" s="386">
        <f>K33+15</f>
        <v>44663</v>
      </c>
      <c r="M33" s="387">
        <f>L33+13</f>
        <v>44676</v>
      </c>
      <c r="N33" s="387">
        <f>M33+3</f>
        <v>44679</v>
      </c>
      <c r="O33" s="392">
        <f>N33+32</f>
        <v>44711</v>
      </c>
      <c r="P33" s="386">
        <f>O33+15</f>
        <v>44726</v>
      </c>
      <c r="Q33" s="386">
        <f>P33+13</f>
        <v>44739</v>
      </c>
      <c r="R33" s="386">
        <f>Q33+15</f>
        <v>44754</v>
      </c>
      <c r="S33" s="386">
        <f>R33+13</f>
        <v>44767</v>
      </c>
      <c r="T33" s="386">
        <f>S33+15</f>
        <v>44782</v>
      </c>
      <c r="U33" s="386">
        <f>T33+7</f>
        <v>44789</v>
      </c>
      <c r="V33" s="386">
        <f>U33+13</f>
        <v>44802</v>
      </c>
      <c r="W33" s="386"/>
      <c r="X33" s="387">
        <f>V33+7</f>
        <v>44809</v>
      </c>
      <c r="Y33" s="390">
        <f>X33+10</f>
        <v>44819</v>
      </c>
      <c r="Z33" s="390">
        <f>Y33+4</f>
        <v>44823</v>
      </c>
      <c r="AA33" s="390">
        <f>Z33+3</f>
        <v>44826</v>
      </c>
      <c r="AB33" s="390">
        <f>AA33+1</f>
        <v>44827</v>
      </c>
      <c r="AC33" s="399">
        <v>44925</v>
      </c>
    </row>
    <row r="34" spans="1:52" ht="16.5" thickBot="1" x14ac:dyDescent="0.25">
      <c r="A34" s="789"/>
      <c r="B34" s="792"/>
      <c r="C34" s="749"/>
      <c r="D34" s="445"/>
      <c r="E34" s="722"/>
      <c r="F34" s="722"/>
      <c r="G34" s="724"/>
      <c r="H34" s="411" t="s">
        <v>29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</row>
    <row r="35" spans="1:52" ht="16.5" thickBot="1" x14ac:dyDescent="0.25">
      <c r="A35" s="798">
        <v>11</v>
      </c>
      <c r="B35" s="732" t="s">
        <v>240</v>
      </c>
      <c r="C35" s="750"/>
      <c r="D35" s="444" t="s">
        <v>243</v>
      </c>
      <c r="E35" s="748" t="s">
        <v>67</v>
      </c>
      <c r="F35" s="747">
        <v>11</v>
      </c>
      <c r="G35" s="745" t="s">
        <v>50</v>
      </c>
      <c r="H35" s="412" t="s">
        <v>28</v>
      </c>
      <c r="I35" s="416">
        <v>44565</v>
      </c>
      <c r="J35" s="417">
        <f>I35+13</f>
        <v>44578</v>
      </c>
      <c r="K35" s="417">
        <f>J35+30</f>
        <v>44608</v>
      </c>
      <c r="L35" s="417">
        <f>K35+15</f>
        <v>44623</v>
      </c>
      <c r="M35" s="418">
        <f>L35+12</f>
        <v>44635</v>
      </c>
      <c r="N35" s="418">
        <f>M35+3</f>
        <v>44638</v>
      </c>
      <c r="O35" s="419">
        <f>N35+31</f>
        <v>44669</v>
      </c>
      <c r="P35" s="417">
        <f>O35+15</f>
        <v>44684</v>
      </c>
      <c r="Q35" s="417">
        <f>P35+13</f>
        <v>44697</v>
      </c>
      <c r="R35" s="417">
        <f>Q35+15</f>
        <v>44712</v>
      </c>
      <c r="S35" s="417">
        <f>R35+13</f>
        <v>44725</v>
      </c>
      <c r="T35" s="417">
        <f>S35+15</f>
        <v>44740</v>
      </c>
      <c r="U35" s="417">
        <f>T35+7</f>
        <v>44747</v>
      </c>
      <c r="V35" s="417">
        <f>U35+13</f>
        <v>44760</v>
      </c>
      <c r="W35" s="417"/>
      <c r="X35" s="418">
        <f>V35+7</f>
        <v>44767</v>
      </c>
      <c r="Y35" s="420">
        <f>X35+10</f>
        <v>44777</v>
      </c>
      <c r="Z35" s="420">
        <f>Y35+4</f>
        <v>44781</v>
      </c>
      <c r="AA35" s="420">
        <f>Z35+3</f>
        <v>44784</v>
      </c>
      <c r="AB35" s="420">
        <f>AA35+1</f>
        <v>44785</v>
      </c>
      <c r="AC35" s="421">
        <v>44925</v>
      </c>
    </row>
    <row r="36" spans="1:52" ht="16.5" thickBot="1" x14ac:dyDescent="0.25">
      <c r="A36" s="798"/>
      <c r="B36" s="732"/>
      <c r="C36" s="750"/>
      <c r="D36" s="445"/>
      <c r="E36" s="748"/>
      <c r="F36" s="748"/>
      <c r="G36" s="746"/>
      <c r="H36" s="423" t="s">
        <v>29</v>
      </c>
      <c r="I36" s="424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6"/>
    </row>
    <row r="37" spans="1:52" ht="15.75" x14ac:dyDescent="0.2">
      <c r="A37" s="798">
        <v>12</v>
      </c>
      <c r="B37" s="795" t="s">
        <v>245</v>
      </c>
      <c r="C37" s="750"/>
      <c r="D37" s="444" t="s">
        <v>243</v>
      </c>
      <c r="E37" s="748" t="s">
        <v>67</v>
      </c>
      <c r="F37" s="747">
        <v>12</v>
      </c>
      <c r="G37" s="745" t="s">
        <v>50</v>
      </c>
      <c r="H37" s="415" t="s">
        <v>28</v>
      </c>
      <c r="I37" s="422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3"/>
    </row>
    <row r="38" spans="1:52" ht="16.5" thickBot="1" x14ac:dyDescent="0.25">
      <c r="A38" s="798"/>
      <c r="B38" s="795"/>
      <c r="C38" s="750"/>
      <c r="D38" s="445"/>
      <c r="E38" s="748"/>
      <c r="F38" s="748"/>
      <c r="G38" s="746"/>
      <c r="H38" s="423" t="s">
        <v>29</v>
      </c>
      <c r="I38" s="427" t="s">
        <v>205</v>
      </c>
      <c r="J38" s="428" t="s">
        <v>205</v>
      </c>
      <c r="K38" s="428" t="s">
        <v>205</v>
      </c>
      <c r="L38" s="428" t="s">
        <v>205</v>
      </c>
      <c r="M38" s="428" t="s">
        <v>205</v>
      </c>
      <c r="N38" s="428" t="s">
        <v>205</v>
      </c>
      <c r="O38" s="428" t="s">
        <v>205</v>
      </c>
      <c r="P38" s="428" t="s">
        <v>205</v>
      </c>
      <c r="Q38" s="428" t="s">
        <v>205</v>
      </c>
      <c r="R38" s="428" t="s">
        <v>205</v>
      </c>
      <c r="S38" s="428" t="s">
        <v>205</v>
      </c>
      <c r="T38" s="428" t="s">
        <v>205</v>
      </c>
      <c r="U38" s="428" t="s">
        <v>205</v>
      </c>
      <c r="V38" s="428" t="s">
        <v>205</v>
      </c>
      <c r="W38" s="428"/>
      <c r="X38" s="428" t="s">
        <v>205</v>
      </c>
      <c r="Y38" s="428" t="s">
        <v>205</v>
      </c>
      <c r="Z38" s="428" t="s">
        <v>205</v>
      </c>
      <c r="AA38" s="428" t="s">
        <v>205</v>
      </c>
      <c r="AB38" s="428"/>
      <c r="AC38" s="429"/>
    </row>
    <row r="39" spans="1:52" ht="15.75" x14ac:dyDescent="0.2">
      <c r="A39" s="798">
        <v>13</v>
      </c>
      <c r="B39" s="795" t="s">
        <v>241</v>
      </c>
      <c r="C39" s="750"/>
      <c r="D39" s="444" t="s">
        <v>243</v>
      </c>
      <c r="E39" s="748" t="s">
        <v>67</v>
      </c>
      <c r="F39" s="747">
        <v>13</v>
      </c>
      <c r="G39" s="745" t="s">
        <v>50</v>
      </c>
      <c r="H39" s="412" t="s">
        <v>28</v>
      </c>
      <c r="I39" s="391">
        <v>44603</v>
      </c>
      <c r="J39" s="386">
        <f>I39+13</f>
        <v>44616</v>
      </c>
      <c r="K39" s="386">
        <f>J39+32</f>
        <v>44648</v>
      </c>
      <c r="L39" s="386">
        <f>K39+15</f>
        <v>44663</v>
      </c>
      <c r="M39" s="387">
        <f>L39+13</f>
        <v>44676</v>
      </c>
      <c r="N39" s="387">
        <f>M39+3</f>
        <v>44679</v>
      </c>
      <c r="O39" s="392">
        <f>N39+32</f>
        <v>44711</v>
      </c>
      <c r="P39" s="386">
        <f>O39+15</f>
        <v>44726</v>
      </c>
      <c r="Q39" s="386">
        <f>P39+13</f>
        <v>44739</v>
      </c>
      <c r="R39" s="386">
        <f>Q39+15</f>
        <v>44754</v>
      </c>
      <c r="S39" s="386">
        <f>R39+13</f>
        <v>44767</v>
      </c>
      <c r="T39" s="386">
        <f>S39+15</f>
        <v>44782</v>
      </c>
      <c r="U39" s="386">
        <f>T39+7</f>
        <v>44789</v>
      </c>
      <c r="V39" s="386">
        <f>U39+13</f>
        <v>44802</v>
      </c>
      <c r="W39" s="386"/>
      <c r="X39" s="387">
        <f>V39+7</f>
        <v>44809</v>
      </c>
      <c r="Y39" s="390">
        <f>X39+10</f>
        <v>44819</v>
      </c>
      <c r="Z39" s="390">
        <f>Y39+4</f>
        <v>44823</v>
      </c>
      <c r="AA39" s="390">
        <f>Z39+3</f>
        <v>44826</v>
      </c>
      <c r="AB39" s="390">
        <f>AA39+1</f>
        <v>44827</v>
      </c>
      <c r="AC39" s="399">
        <v>44925</v>
      </c>
      <c r="AD39" s="93"/>
    </row>
    <row r="40" spans="1:52" s="93" customFormat="1" ht="16.5" thickBot="1" x14ac:dyDescent="0.25">
      <c r="A40" s="798"/>
      <c r="B40" s="795"/>
      <c r="C40" s="750"/>
      <c r="D40" s="445"/>
      <c r="E40" s="748"/>
      <c r="F40" s="748"/>
      <c r="G40" s="746"/>
      <c r="H40" s="430" t="s">
        <v>29</v>
      </c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5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</row>
    <row r="41" spans="1:52" s="93" customFormat="1" ht="15.75" x14ac:dyDescent="0.2">
      <c r="A41" s="789">
        <v>14</v>
      </c>
      <c r="B41" s="451" t="s">
        <v>192</v>
      </c>
      <c r="C41" s="749"/>
      <c r="D41" s="450" t="s">
        <v>244</v>
      </c>
      <c r="E41" s="722" t="s">
        <v>67</v>
      </c>
      <c r="F41" s="721">
        <v>14</v>
      </c>
      <c r="G41" s="723" t="s">
        <v>50</v>
      </c>
      <c r="H41" s="412" t="s">
        <v>28</v>
      </c>
      <c r="I41" s="391">
        <v>44610</v>
      </c>
      <c r="J41" s="386">
        <f>I41+14</f>
        <v>44624</v>
      </c>
      <c r="K41" s="386">
        <f>J41+31</f>
        <v>44655</v>
      </c>
      <c r="L41" s="386">
        <f>K41+15</f>
        <v>44670</v>
      </c>
      <c r="M41" s="387">
        <f>L41+13</f>
        <v>44683</v>
      </c>
      <c r="N41" s="387">
        <f>M41+3</f>
        <v>44686</v>
      </c>
      <c r="O41" s="392">
        <f>N41+32</f>
        <v>44718</v>
      </c>
      <c r="P41" s="386">
        <f>O41+15</f>
        <v>44733</v>
      </c>
      <c r="Q41" s="386">
        <f>P41+13</f>
        <v>44746</v>
      </c>
      <c r="R41" s="386">
        <f>Q41+15</f>
        <v>44761</v>
      </c>
      <c r="S41" s="386">
        <f>R41+13</f>
        <v>44774</v>
      </c>
      <c r="T41" s="386">
        <f>S41+15</f>
        <v>44789</v>
      </c>
      <c r="U41" s="386">
        <f>T41+7</f>
        <v>44796</v>
      </c>
      <c r="V41" s="386">
        <f>U41+13</f>
        <v>44809</v>
      </c>
      <c r="W41" s="386"/>
      <c r="X41" s="387">
        <f>V41+7</f>
        <v>44816</v>
      </c>
      <c r="Y41" s="390">
        <f>X41+10</f>
        <v>44826</v>
      </c>
      <c r="Z41" s="390">
        <f>Y41+4</f>
        <v>44830</v>
      </c>
      <c r="AA41" s="390">
        <f>Z41+3</f>
        <v>44833</v>
      </c>
      <c r="AB41" s="390">
        <f>AA41+1</f>
        <v>44834</v>
      </c>
      <c r="AC41" s="399">
        <v>44925</v>
      </c>
    </row>
    <row r="42" spans="1:52" s="93" customFormat="1" ht="16.5" thickBot="1" x14ac:dyDescent="0.25">
      <c r="A42" s="789"/>
      <c r="B42" s="451"/>
      <c r="C42" s="749"/>
      <c r="D42" s="445"/>
      <c r="E42" s="722"/>
      <c r="F42" s="722"/>
      <c r="G42" s="724"/>
      <c r="H42" s="411" t="s">
        <v>29</v>
      </c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</row>
    <row r="43" spans="1:52" ht="15.75" x14ac:dyDescent="0.2">
      <c r="A43" s="789">
        <v>15</v>
      </c>
      <c r="B43" s="751" t="s">
        <v>193</v>
      </c>
      <c r="C43" s="749"/>
      <c r="D43" s="450" t="s">
        <v>244</v>
      </c>
      <c r="E43" s="722" t="s">
        <v>67</v>
      </c>
      <c r="F43" s="721">
        <v>15</v>
      </c>
      <c r="G43" s="723" t="s">
        <v>50</v>
      </c>
      <c r="H43" s="412" t="s">
        <v>28</v>
      </c>
      <c r="I43" s="391">
        <v>44610</v>
      </c>
      <c r="J43" s="386">
        <f>I43+14</f>
        <v>44624</v>
      </c>
      <c r="K43" s="386">
        <f>J43+31</f>
        <v>44655</v>
      </c>
      <c r="L43" s="386">
        <f>K43+15</f>
        <v>44670</v>
      </c>
      <c r="M43" s="387">
        <f>L43+13</f>
        <v>44683</v>
      </c>
      <c r="N43" s="387">
        <f>M43+3</f>
        <v>44686</v>
      </c>
      <c r="O43" s="392">
        <f>N43+32</f>
        <v>44718</v>
      </c>
      <c r="P43" s="386">
        <f>O43+15</f>
        <v>44733</v>
      </c>
      <c r="Q43" s="386">
        <f>P43+13</f>
        <v>44746</v>
      </c>
      <c r="R43" s="386">
        <f>Q43+15</f>
        <v>44761</v>
      </c>
      <c r="S43" s="386">
        <f>R43+13</f>
        <v>44774</v>
      </c>
      <c r="T43" s="386">
        <f>S43+15</f>
        <v>44789</v>
      </c>
      <c r="U43" s="386">
        <f>T43+7</f>
        <v>44796</v>
      </c>
      <c r="V43" s="386">
        <f>U43+13</f>
        <v>44809</v>
      </c>
      <c r="W43" s="386"/>
      <c r="X43" s="387">
        <f>V43+7</f>
        <v>44816</v>
      </c>
      <c r="Y43" s="390">
        <f>X43+10</f>
        <v>44826</v>
      </c>
      <c r="Z43" s="390">
        <f>Y43+4</f>
        <v>44830</v>
      </c>
      <c r="AA43" s="390">
        <f>Z43+3</f>
        <v>44833</v>
      </c>
      <c r="AB43" s="390">
        <f>AA43+1</f>
        <v>44834</v>
      </c>
      <c r="AC43" s="399">
        <v>44925</v>
      </c>
    </row>
    <row r="44" spans="1:52" ht="16.5" thickBot="1" x14ac:dyDescent="0.25">
      <c r="A44" s="789"/>
      <c r="B44" s="751"/>
      <c r="C44" s="749"/>
      <c r="D44" s="445"/>
      <c r="E44" s="722"/>
      <c r="F44" s="722"/>
      <c r="G44" s="724"/>
      <c r="H44" s="411" t="s">
        <v>29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</row>
    <row r="45" spans="1:52" ht="15.75" x14ac:dyDescent="0.2">
      <c r="A45" s="798">
        <v>16</v>
      </c>
      <c r="B45" s="651" t="s">
        <v>194</v>
      </c>
      <c r="C45" s="750"/>
      <c r="D45" s="450" t="s">
        <v>244</v>
      </c>
      <c r="E45" s="748" t="s">
        <v>67</v>
      </c>
      <c r="F45" s="747">
        <v>16</v>
      </c>
      <c r="G45" s="745" t="s">
        <v>50</v>
      </c>
      <c r="H45" s="412" t="s">
        <v>28</v>
      </c>
      <c r="I45" s="391">
        <v>44610</v>
      </c>
      <c r="J45" s="386">
        <f>I45+14</f>
        <v>44624</v>
      </c>
      <c r="K45" s="386">
        <f>J45+31</f>
        <v>44655</v>
      </c>
      <c r="L45" s="386">
        <f>K45+15</f>
        <v>44670</v>
      </c>
      <c r="M45" s="387">
        <f>L45+13</f>
        <v>44683</v>
      </c>
      <c r="N45" s="387">
        <f>M45+3</f>
        <v>44686</v>
      </c>
      <c r="O45" s="392">
        <f>N45+32</f>
        <v>44718</v>
      </c>
      <c r="P45" s="386">
        <f>O45+15</f>
        <v>44733</v>
      </c>
      <c r="Q45" s="386">
        <f>P45+13</f>
        <v>44746</v>
      </c>
      <c r="R45" s="386">
        <f>Q45+15</f>
        <v>44761</v>
      </c>
      <c r="S45" s="386">
        <f>R45+13</f>
        <v>44774</v>
      </c>
      <c r="T45" s="386">
        <f>S45+15</f>
        <v>44789</v>
      </c>
      <c r="U45" s="386">
        <f>T45+7</f>
        <v>44796</v>
      </c>
      <c r="V45" s="386">
        <f>U45+13</f>
        <v>44809</v>
      </c>
      <c r="W45" s="386"/>
      <c r="X45" s="387">
        <f>V45+7</f>
        <v>44816</v>
      </c>
      <c r="Y45" s="390">
        <f>X45+10</f>
        <v>44826</v>
      </c>
      <c r="Z45" s="390">
        <f>Y45+4</f>
        <v>44830</v>
      </c>
      <c r="AA45" s="390">
        <f>Z45+3</f>
        <v>44833</v>
      </c>
      <c r="AB45" s="390">
        <f>AA45+1</f>
        <v>44834</v>
      </c>
      <c r="AC45" s="399">
        <v>44925</v>
      </c>
    </row>
    <row r="46" spans="1:52" ht="14.25" customHeight="1" thickBot="1" x14ac:dyDescent="0.25">
      <c r="A46" s="798"/>
      <c r="B46" s="651"/>
      <c r="C46" s="750"/>
      <c r="D46" s="445"/>
      <c r="E46" s="748"/>
      <c r="F46" s="748"/>
      <c r="G46" s="746"/>
      <c r="H46" s="412" t="s">
        <v>29</v>
      </c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4"/>
    </row>
    <row r="47" spans="1:52" ht="15.75" x14ac:dyDescent="0.2">
      <c r="A47" s="789">
        <v>17</v>
      </c>
      <c r="B47" s="751" t="s">
        <v>195</v>
      </c>
      <c r="C47" s="749"/>
      <c r="D47" s="450" t="s">
        <v>244</v>
      </c>
      <c r="E47" s="722" t="s">
        <v>67</v>
      </c>
      <c r="F47" s="721">
        <v>17</v>
      </c>
      <c r="G47" s="723" t="s">
        <v>50</v>
      </c>
      <c r="H47" s="412" t="s">
        <v>28</v>
      </c>
      <c r="I47" s="391">
        <v>44610</v>
      </c>
      <c r="J47" s="386">
        <f>I47+14</f>
        <v>44624</v>
      </c>
      <c r="K47" s="386">
        <f>J47+31</f>
        <v>44655</v>
      </c>
      <c r="L47" s="386">
        <f>K47+15</f>
        <v>44670</v>
      </c>
      <c r="M47" s="387">
        <f>L47+13</f>
        <v>44683</v>
      </c>
      <c r="N47" s="387">
        <f>M47+3</f>
        <v>44686</v>
      </c>
      <c r="O47" s="392">
        <f>N47+32</f>
        <v>44718</v>
      </c>
      <c r="P47" s="386">
        <f>O47+15</f>
        <v>44733</v>
      </c>
      <c r="Q47" s="386">
        <f>P47+13</f>
        <v>44746</v>
      </c>
      <c r="R47" s="386">
        <f>Q47+15</f>
        <v>44761</v>
      </c>
      <c r="S47" s="386">
        <f>R47+13</f>
        <v>44774</v>
      </c>
      <c r="T47" s="386">
        <f>S47+15</f>
        <v>44789</v>
      </c>
      <c r="U47" s="386">
        <f>T47+7</f>
        <v>44796</v>
      </c>
      <c r="V47" s="386">
        <f>U47+13</f>
        <v>44809</v>
      </c>
      <c r="W47" s="386"/>
      <c r="X47" s="387">
        <f>V47+7</f>
        <v>44816</v>
      </c>
      <c r="Y47" s="390">
        <f>X47+10</f>
        <v>44826</v>
      </c>
      <c r="Z47" s="390">
        <f>Y47+4</f>
        <v>44830</v>
      </c>
      <c r="AA47" s="390">
        <f>Z47+3</f>
        <v>44833</v>
      </c>
      <c r="AB47" s="390">
        <f>AA47+1</f>
        <v>44834</v>
      </c>
      <c r="AC47" s="399">
        <v>44925</v>
      </c>
    </row>
    <row r="48" spans="1:52" ht="16.5" thickBot="1" x14ac:dyDescent="0.25">
      <c r="A48" s="789"/>
      <c r="B48" s="751"/>
      <c r="C48" s="749"/>
      <c r="D48" s="445"/>
      <c r="E48" s="722"/>
      <c r="F48" s="722"/>
      <c r="G48" s="724"/>
      <c r="H48" s="411" t="s">
        <v>29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</row>
    <row r="49" spans="1:30" ht="15.75" x14ac:dyDescent="0.2">
      <c r="A49" s="789">
        <v>18</v>
      </c>
      <c r="B49" s="751" t="s">
        <v>196</v>
      </c>
      <c r="C49" s="749"/>
      <c r="D49" s="450" t="s">
        <v>244</v>
      </c>
      <c r="E49" s="722" t="s">
        <v>67</v>
      </c>
      <c r="F49" s="721">
        <v>18</v>
      </c>
      <c r="G49" s="723" t="s">
        <v>50</v>
      </c>
      <c r="H49" s="412" t="s">
        <v>28</v>
      </c>
      <c r="I49" s="391">
        <v>44610</v>
      </c>
      <c r="J49" s="386">
        <f>I49+14</f>
        <v>44624</v>
      </c>
      <c r="K49" s="386">
        <f>J49+31</f>
        <v>44655</v>
      </c>
      <c r="L49" s="386">
        <f>K49+15</f>
        <v>44670</v>
      </c>
      <c r="M49" s="387">
        <f>L49+13</f>
        <v>44683</v>
      </c>
      <c r="N49" s="387">
        <f>M49+3</f>
        <v>44686</v>
      </c>
      <c r="O49" s="392">
        <f>N49+32</f>
        <v>44718</v>
      </c>
      <c r="P49" s="386">
        <f>O49+15</f>
        <v>44733</v>
      </c>
      <c r="Q49" s="386">
        <f>P49+13</f>
        <v>44746</v>
      </c>
      <c r="R49" s="386">
        <f>Q49+15</f>
        <v>44761</v>
      </c>
      <c r="S49" s="386">
        <f>R49+13</f>
        <v>44774</v>
      </c>
      <c r="T49" s="386">
        <f>S49+15</f>
        <v>44789</v>
      </c>
      <c r="U49" s="386">
        <f>T49+7</f>
        <v>44796</v>
      </c>
      <c r="V49" s="386">
        <f>U49+13</f>
        <v>44809</v>
      </c>
      <c r="W49" s="386"/>
      <c r="X49" s="387">
        <f>V49+7</f>
        <v>44816</v>
      </c>
      <c r="Y49" s="390">
        <f>X49+10</f>
        <v>44826</v>
      </c>
      <c r="Z49" s="390">
        <f>Y49+4</f>
        <v>44830</v>
      </c>
      <c r="AA49" s="390">
        <f>Z49+3</f>
        <v>44833</v>
      </c>
      <c r="AB49" s="390">
        <f>AA49+1</f>
        <v>44834</v>
      </c>
      <c r="AC49" s="399">
        <v>44925</v>
      </c>
    </row>
    <row r="50" spans="1:30" ht="21" customHeight="1" thickBot="1" x14ac:dyDescent="0.25">
      <c r="A50" s="789"/>
      <c r="B50" s="751"/>
      <c r="C50" s="749"/>
      <c r="D50" s="445"/>
      <c r="E50" s="722"/>
      <c r="F50" s="722"/>
      <c r="G50" s="724"/>
      <c r="H50" s="411" t="s">
        <v>29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  <c r="AD50" s="94"/>
    </row>
    <row r="51" spans="1:30" ht="21" customHeight="1" x14ac:dyDescent="0.2">
      <c r="A51" s="800">
        <v>19</v>
      </c>
      <c r="B51" s="751" t="s">
        <v>201</v>
      </c>
      <c r="C51" s="749"/>
      <c r="D51" s="444" t="s">
        <v>180</v>
      </c>
      <c r="E51" s="722" t="s">
        <v>67</v>
      </c>
      <c r="F51" s="721">
        <v>19</v>
      </c>
      <c r="G51" s="723" t="s">
        <v>50</v>
      </c>
      <c r="H51" s="412" t="s">
        <v>28</v>
      </c>
      <c r="I51" s="391">
        <v>44610</v>
      </c>
      <c r="J51" s="386">
        <f>I51+14</f>
        <v>44624</v>
      </c>
      <c r="K51" s="386">
        <f>J51+31</f>
        <v>44655</v>
      </c>
      <c r="L51" s="386">
        <f>K51+15</f>
        <v>44670</v>
      </c>
      <c r="M51" s="387">
        <f>L51+13</f>
        <v>44683</v>
      </c>
      <c r="N51" s="387">
        <f>M51+3</f>
        <v>44686</v>
      </c>
      <c r="O51" s="392">
        <f>N51+32</f>
        <v>44718</v>
      </c>
      <c r="P51" s="386">
        <f>O51+15</f>
        <v>44733</v>
      </c>
      <c r="Q51" s="386">
        <f>P51+13</f>
        <v>44746</v>
      </c>
      <c r="R51" s="386">
        <f>Q51+15</f>
        <v>44761</v>
      </c>
      <c r="S51" s="386">
        <f>R51+13</f>
        <v>44774</v>
      </c>
      <c r="T51" s="386">
        <f>S51+15</f>
        <v>44789</v>
      </c>
      <c r="U51" s="386">
        <f>T51+7</f>
        <v>44796</v>
      </c>
      <c r="V51" s="386">
        <f>U51+13</f>
        <v>44809</v>
      </c>
      <c r="W51" s="386"/>
      <c r="X51" s="387">
        <f>V51+7</f>
        <v>44816</v>
      </c>
      <c r="Y51" s="390">
        <f>X51+10</f>
        <v>44826</v>
      </c>
      <c r="Z51" s="390">
        <f>Y51+4</f>
        <v>44830</v>
      </c>
      <c r="AA51" s="390">
        <f>Z51+3</f>
        <v>44833</v>
      </c>
      <c r="AB51" s="390">
        <f>AA51+1</f>
        <v>44834</v>
      </c>
      <c r="AC51" s="399">
        <v>44925</v>
      </c>
      <c r="AD51" s="94"/>
    </row>
    <row r="52" spans="1:30" ht="21" customHeight="1" x14ac:dyDescent="0.2">
      <c r="A52" s="801"/>
      <c r="B52" s="751"/>
      <c r="C52" s="749"/>
      <c r="D52" s="445"/>
      <c r="E52" s="722"/>
      <c r="F52" s="722"/>
      <c r="G52" s="724"/>
      <c r="H52" s="411" t="s">
        <v>29</v>
      </c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9"/>
      <c r="AD52" s="94"/>
    </row>
    <row r="53" spans="1:30" s="94" customFormat="1" ht="17.25" thickBot="1" x14ac:dyDescent="0.25">
      <c r="A53" s="363"/>
      <c r="B53" s="364" t="s">
        <v>3</v>
      </c>
      <c r="C53" s="365"/>
      <c r="D53" s="366"/>
      <c r="E53" s="366"/>
      <c r="F53" s="366"/>
      <c r="G53" s="409"/>
      <c r="H53" s="414"/>
      <c r="I53" s="366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8"/>
    </row>
    <row r="54" spans="1:30" s="94" customFormat="1" ht="16.5" customHeight="1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09"/>
    </row>
    <row r="55" spans="1:30" s="94" customFormat="1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109"/>
      <c r="AC55" s="109"/>
      <c r="AD55" s="344"/>
    </row>
    <row r="56" spans="1:30" s="94" customFormat="1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110"/>
      <c r="AC56" s="110"/>
    </row>
    <row r="57" spans="1:30" s="94" customFormat="1" x14ac:dyDescent="0.2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110"/>
      <c r="AC57" s="110"/>
    </row>
    <row r="58" spans="1:30" s="94" customForma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110"/>
      <c r="AC58" s="110"/>
    </row>
    <row r="59" spans="1:30" s="94" customFormat="1" x14ac:dyDescent="0.2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110"/>
      <c r="AC59" s="110"/>
    </row>
    <row r="60" spans="1:30" s="94" customFormat="1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110"/>
      <c r="AC60" s="110"/>
    </row>
    <row r="61" spans="1:30" s="94" customForma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10"/>
      <c r="AC61" s="110"/>
    </row>
    <row r="62" spans="1:30" s="94" customFormat="1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110"/>
      <c r="AC62" s="110"/>
    </row>
    <row r="63" spans="1:30" s="94" customFormat="1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110"/>
      <c r="AC63" s="110"/>
    </row>
    <row r="64" spans="1:30" s="94" customFormat="1" ht="18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304" t="s">
        <v>4</v>
      </c>
      <c r="L64" s="304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</row>
    <row r="65" spans="1:30" s="94" customFormat="1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108"/>
    </row>
    <row r="66" spans="1:30" s="108" customFormat="1" ht="14.25" x14ac:dyDescent="0.2">
      <c r="A66" s="89"/>
      <c r="B66" s="89"/>
      <c r="C66" s="89"/>
      <c r="D66" s="89"/>
      <c r="E66" s="89"/>
      <c r="F66" s="89"/>
      <c r="G66" s="89"/>
      <c r="H66" s="89"/>
      <c r="I66" s="89"/>
      <c r="J66" s="319" t="s">
        <v>160</v>
      </c>
      <c r="K66" s="319"/>
      <c r="L66" s="319"/>
      <c r="M66" s="319"/>
      <c r="N66" s="319"/>
      <c r="O66" s="305"/>
      <c r="P66" s="305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</row>
    <row r="67" spans="1:30" ht="22.5" customHeight="1" x14ac:dyDescent="0.25">
      <c r="B67" s="96" t="s">
        <v>35</v>
      </c>
      <c r="C67" s="549" t="s">
        <v>198</v>
      </c>
      <c r="D67" s="550"/>
      <c r="E67" s="550"/>
      <c r="F67" s="550"/>
      <c r="G67" s="550"/>
      <c r="H67" s="550"/>
      <c r="I67" s="551"/>
      <c r="K67" s="111"/>
      <c r="L67" s="112"/>
      <c r="M67" s="112"/>
      <c r="N67" s="112"/>
      <c r="O67" s="113"/>
      <c r="P67" s="113"/>
    </row>
    <row r="68" spans="1:30" ht="24.75" customHeight="1" x14ac:dyDescent="0.25">
      <c r="B68" s="96" t="s">
        <v>36</v>
      </c>
      <c r="C68" s="549">
        <v>2022</v>
      </c>
      <c r="D68" s="550"/>
      <c r="E68" s="550"/>
      <c r="F68" s="550"/>
      <c r="G68" s="550"/>
      <c r="H68" s="550"/>
      <c r="I68" s="551"/>
      <c r="K68" s="111"/>
      <c r="L68" s="112"/>
      <c r="M68" s="112"/>
      <c r="N68" s="112"/>
      <c r="O68" s="113"/>
      <c r="P68" s="113"/>
    </row>
    <row r="69" spans="1:30" ht="15" customHeight="1" x14ac:dyDescent="0.25">
      <c r="B69" s="96" t="s">
        <v>37</v>
      </c>
      <c r="C69" s="549" t="s">
        <v>199</v>
      </c>
      <c r="D69" s="550"/>
      <c r="E69" s="550"/>
      <c r="F69" s="550"/>
      <c r="G69" s="550"/>
      <c r="H69" s="550"/>
      <c r="I69" s="551"/>
      <c r="K69" s="111"/>
      <c r="L69" s="112"/>
      <c r="M69" s="112"/>
      <c r="N69" s="112"/>
      <c r="O69" s="113"/>
      <c r="P69" s="113"/>
      <c r="Q69" s="113"/>
      <c r="R69" s="113"/>
      <c r="S69" s="113"/>
    </row>
    <row r="70" spans="1:30" ht="27.75" customHeight="1" x14ac:dyDescent="0.25">
      <c r="B70" s="96" t="s">
        <v>38</v>
      </c>
      <c r="C70" s="587" t="s">
        <v>197</v>
      </c>
      <c r="D70" s="588"/>
      <c r="E70" s="588"/>
      <c r="F70" s="588"/>
      <c r="G70" s="588"/>
      <c r="H70" s="588"/>
      <c r="I70" s="589"/>
      <c r="K70" s="111"/>
      <c r="L70" s="112"/>
      <c r="M70" s="112"/>
      <c r="N70" s="112"/>
      <c r="O70" s="113"/>
      <c r="P70" s="113"/>
      <c r="Q70" s="113"/>
      <c r="R70" s="113"/>
      <c r="S70" s="113"/>
    </row>
    <row r="71" spans="1:30" ht="21.75" customHeight="1" x14ac:dyDescent="0.25">
      <c r="B71" s="96" t="s">
        <v>39</v>
      </c>
      <c r="C71" s="549" t="s">
        <v>154</v>
      </c>
      <c r="D71" s="550"/>
      <c r="E71" s="550"/>
      <c r="F71" s="550"/>
      <c r="G71" s="550"/>
      <c r="H71" s="550"/>
      <c r="I71" s="551"/>
      <c r="K71" s="111"/>
      <c r="L71" s="112"/>
      <c r="M71" s="112"/>
      <c r="N71" s="112"/>
      <c r="O71" s="113"/>
      <c r="P71" s="113"/>
      <c r="Q71" s="113"/>
      <c r="R71" s="113"/>
      <c r="S71" s="113"/>
    </row>
    <row r="72" spans="1:30" ht="21.75" customHeight="1" x14ac:dyDescent="0.2">
      <c r="D72" s="98"/>
      <c r="E72" s="98"/>
      <c r="M72" s="92"/>
    </row>
    <row r="73" spans="1:30" ht="21.75" customHeight="1" thickBot="1" x14ac:dyDescent="0.25">
      <c r="B73" s="97"/>
      <c r="D73" s="98"/>
      <c r="E73" s="98"/>
    </row>
    <row r="74" spans="1:30" ht="25.5" customHeight="1" thickBot="1" x14ac:dyDescent="0.25">
      <c r="A74" s="725" t="s">
        <v>1</v>
      </c>
      <c r="B74" s="726"/>
      <c r="C74" s="726"/>
      <c r="D74" s="726"/>
      <c r="E74" s="726"/>
      <c r="F74" s="726"/>
      <c r="G74" s="762"/>
      <c r="H74" s="771" t="s">
        <v>30</v>
      </c>
      <c r="I74" s="99" t="s">
        <v>2</v>
      </c>
      <c r="J74" s="767" t="s">
        <v>118</v>
      </c>
      <c r="K74" s="729"/>
      <c r="L74" s="730"/>
      <c r="M74" s="725" t="s">
        <v>32</v>
      </c>
      <c r="N74" s="726"/>
      <c r="O74" s="726"/>
      <c r="P74" s="727"/>
      <c r="Q74" s="728" t="s">
        <v>86</v>
      </c>
      <c r="R74" s="729"/>
      <c r="S74" s="729"/>
      <c r="T74" s="729"/>
      <c r="U74" s="730"/>
      <c r="V74" s="725" t="s">
        <v>93</v>
      </c>
      <c r="W74" s="762"/>
    </row>
    <row r="75" spans="1:30" ht="45.75" customHeight="1" thickBot="1" x14ac:dyDescent="0.25">
      <c r="A75" s="775" t="s">
        <v>25</v>
      </c>
      <c r="B75" s="779" t="s">
        <v>26</v>
      </c>
      <c r="C75" s="240" t="s">
        <v>207</v>
      </c>
      <c r="D75" s="240" t="s">
        <v>13</v>
      </c>
      <c r="E75" s="240" t="s">
        <v>66</v>
      </c>
      <c r="F75" s="240" t="s">
        <v>18</v>
      </c>
      <c r="G75" s="114" t="s">
        <v>14</v>
      </c>
      <c r="H75" s="772"/>
      <c r="I75" s="785" t="s">
        <v>115</v>
      </c>
      <c r="J75" s="207" t="s">
        <v>114</v>
      </c>
      <c r="K75" s="204" t="s">
        <v>20</v>
      </c>
      <c r="L75" s="204" t="s">
        <v>117</v>
      </c>
      <c r="M75" s="204" t="s">
        <v>147</v>
      </c>
      <c r="N75" s="206" t="s">
        <v>21</v>
      </c>
      <c r="O75" s="206" t="s">
        <v>134</v>
      </c>
      <c r="P75" s="186" t="s">
        <v>135</v>
      </c>
      <c r="Q75" s="182" t="s">
        <v>137</v>
      </c>
      <c r="R75" s="206" t="s">
        <v>130</v>
      </c>
      <c r="S75" s="743" t="s">
        <v>73</v>
      </c>
      <c r="T75" s="206" t="s">
        <v>136</v>
      </c>
      <c r="U75" s="211" t="s">
        <v>122</v>
      </c>
      <c r="V75" s="743" t="s">
        <v>22</v>
      </c>
      <c r="W75" s="743" t="s">
        <v>77</v>
      </c>
      <c r="X75" s="94"/>
      <c r="Y75" s="94"/>
      <c r="Z75" s="94"/>
      <c r="AA75" s="94"/>
      <c r="AB75" s="94"/>
      <c r="AC75" s="94"/>
    </row>
    <row r="76" spans="1:30" ht="31.5" customHeight="1" thickBot="1" x14ac:dyDescent="0.25">
      <c r="A76" s="776"/>
      <c r="B76" s="780"/>
      <c r="C76" s="101"/>
      <c r="D76" s="100"/>
      <c r="E76" s="100"/>
      <c r="F76" s="101"/>
      <c r="G76" s="115"/>
      <c r="H76" s="773"/>
      <c r="I76" s="786"/>
      <c r="J76" s="208" t="s">
        <v>116</v>
      </c>
      <c r="K76" s="205" t="s">
        <v>85</v>
      </c>
      <c r="L76" s="209" t="s">
        <v>80</v>
      </c>
      <c r="M76" s="205" t="s">
        <v>116</v>
      </c>
      <c r="N76" s="203" t="s">
        <v>133</v>
      </c>
      <c r="O76" s="187" t="s">
        <v>116</v>
      </c>
      <c r="P76" s="188" t="s">
        <v>116</v>
      </c>
      <c r="Q76" s="189" t="s">
        <v>116</v>
      </c>
      <c r="R76" s="190" t="s">
        <v>116</v>
      </c>
      <c r="S76" s="744"/>
      <c r="T76" s="210" t="s">
        <v>81</v>
      </c>
      <c r="U76" s="212" t="s">
        <v>119</v>
      </c>
      <c r="V76" s="744"/>
      <c r="W76" s="744"/>
      <c r="X76" s="94"/>
      <c r="Y76" s="94"/>
      <c r="Z76" s="94"/>
      <c r="AA76" s="94"/>
      <c r="AB76" s="94"/>
      <c r="AC76" s="94"/>
    </row>
    <row r="77" spans="1:30" ht="32.25" customHeight="1" x14ac:dyDescent="0.2">
      <c r="A77" s="777">
        <v>1</v>
      </c>
      <c r="B77" s="787" t="s">
        <v>237</v>
      </c>
      <c r="C77" s="624"/>
      <c r="D77" s="449" t="s">
        <v>180</v>
      </c>
      <c r="E77" s="521" t="s">
        <v>67</v>
      </c>
      <c r="F77" s="439">
        <v>1</v>
      </c>
      <c r="G77" s="513" t="s">
        <v>158</v>
      </c>
      <c r="H77" s="47" t="s">
        <v>28</v>
      </c>
      <c r="I77" s="386">
        <v>44586</v>
      </c>
      <c r="J77" s="200">
        <f>I77+6</f>
        <v>44592</v>
      </c>
      <c r="K77" s="200">
        <f>J77+1</f>
        <v>44593</v>
      </c>
      <c r="L77" s="400">
        <f>K77+15</f>
        <v>44608</v>
      </c>
      <c r="M77" s="200">
        <f>L77+5</f>
        <v>44613</v>
      </c>
      <c r="N77" s="401">
        <f>M77+7</f>
        <v>44620</v>
      </c>
      <c r="O77" s="200">
        <f>N77+7</f>
        <v>44627</v>
      </c>
      <c r="P77" s="402">
        <f>O77+7</f>
        <v>44634</v>
      </c>
      <c r="Q77" s="403">
        <f>P77+7</f>
        <v>44641</v>
      </c>
      <c r="R77" s="200">
        <f>Q77+7</f>
        <v>44648</v>
      </c>
      <c r="S77" s="401"/>
      <c r="T77" s="200">
        <f>R77+3</f>
        <v>44651</v>
      </c>
      <c r="U77" s="200">
        <f>T77+5</f>
        <v>44656</v>
      </c>
      <c r="V77" s="200">
        <f>U77+1</f>
        <v>44657</v>
      </c>
      <c r="W77" s="200">
        <v>44928</v>
      </c>
      <c r="X77" s="184"/>
      <c r="Y77" s="183"/>
      <c r="Z77" s="183"/>
      <c r="AA77" s="183"/>
      <c r="AB77" s="183"/>
      <c r="AC77" s="184"/>
    </row>
    <row r="78" spans="1:30" ht="28.5" customHeight="1" thickBot="1" x14ac:dyDescent="0.25">
      <c r="A78" s="778"/>
      <c r="B78" s="788"/>
      <c r="C78" s="521"/>
      <c r="D78" s="449"/>
      <c r="E78" s="521"/>
      <c r="F78" s="521"/>
      <c r="G78" s="513"/>
      <c r="H78" s="201" t="s">
        <v>29</v>
      </c>
      <c r="I78" s="213"/>
      <c r="J78" s="195"/>
      <c r="K78" s="195"/>
      <c r="L78" s="214"/>
      <c r="M78" s="195"/>
      <c r="N78" s="192"/>
      <c r="O78" s="195"/>
      <c r="P78" s="192"/>
      <c r="Q78" s="178"/>
      <c r="R78" s="195"/>
      <c r="S78" s="192"/>
      <c r="T78" s="195"/>
      <c r="U78" s="195"/>
      <c r="V78" s="195"/>
      <c r="W78" s="195"/>
      <c r="X78" s="94"/>
      <c r="Y78" s="94"/>
      <c r="Z78" s="94"/>
      <c r="AA78" s="185"/>
      <c r="AB78" s="94"/>
      <c r="AC78" s="94"/>
    </row>
    <row r="79" spans="1:30" ht="29.25" customHeight="1" thickBot="1" x14ac:dyDescent="0.25">
      <c r="A79" s="102"/>
      <c r="B79" s="382" t="s">
        <v>3</v>
      </c>
      <c r="C79" s="383"/>
      <c r="D79" s="103"/>
      <c r="E79" s="103"/>
      <c r="F79" s="103"/>
      <c r="G79" s="104"/>
      <c r="H79" s="105"/>
      <c r="I79" s="202"/>
      <c r="J79" s="198"/>
      <c r="K79" s="194"/>
      <c r="L79" s="199"/>
      <c r="M79" s="198"/>
      <c r="N79" s="103"/>
      <c r="O79" s="194"/>
      <c r="P79" s="107"/>
      <c r="Q79" s="106"/>
      <c r="R79" s="194"/>
      <c r="S79" s="103"/>
      <c r="T79" s="194"/>
      <c r="U79" s="199"/>
      <c r="V79" s="198"/>
      <c r="W79" s="199"/>
      <c r="X79" s="94"/>
      <c r="Y79" s="94"/>
      <c r="Z79" s="94"/>
      <c r="AA79" s="94"/>
      <c r="AB79" s="94"/>
      <c r="AC79" s="94"/>
    </row>
    <row r="80" spans="1:30" ht="21.75" customHeight="1" thickBot="1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>
        <v>5</v>
      </c>
      <c r="K80" s="108">
        <v>1</v>
      </c>
      <c r="L80" s="108">
        <v>15</v>
      </c>
      <c r="M80" s="108">
        <v>5</v>
      </c>
      <c r="N80" s="108">
        <v>5</v>
      </c>
      <c r="O80" s="108">
        <v>5</v>
      </c>
      <c r="P80" s="108">
        <v>5</v>
      </c>
      <c r="Q80" s="108">
        <v>5</v>
      </c>
      <c r="R80" s="108">
        <v>5</v>
      </c>
      <c r="S80" s="108"/>
      <c r="T80" s="108">
        <v>3</v>
      </c>
      <c r="U80" s="108">
        <v>3</v>
      </c>
      <c r="V80" s="109">
        <f>SUM(F80:U80)</f>
        <v>57</v>
      </c>
      <c r="W80" s="109" t="s">
        <v>92</v>
      </c>
      <c r="X80" s="94"/>
      <c r="Y80" s="94"/>
      <c r="Z80" s="94"/>
      <c r="AA80" s="94"/>
      <c r="AB80" s="94"/>
      <c r="AC80" s="94"/>
    </row>
    <row r="81" spans="2:29" ht="13.5" thickBot="1" x14ac:dyDescent="0.25">
      <c r="B81" s="711" t="s">
        <v>41</v>
      </c>
      <c r="C81" s="712"/>
      <c r="D81" s="712"/>
      <c r="E81" s="712"/>
      <c r="F81" s="713"/>
      <c r="X81" s="94"/>
      <c r="Y81" s="94"/>
      <c r="Z81" s="94"/>
      <c r="AA81" s="94"/>
      <c r="AB81" s="94"/>
      <c r="AC81" s="94"/>
    </row>
    <row r="82" spans="2:29" ht="13.5" thickBot="1" x14ac:dyDescent="0.25">
      <c r="B82" s="116" t="s">
        <v>87</v>
      </c>
      <c r="C82" s="714" t="s">
        <v>206</v>
      </c>
      <c r="D82" s="715"/>
      <c r="E82" s="716"/>
      <c r="F82" s="717"/>
      <c r="X82" s="94"/>
      <c r="Y82" s="94"/>
      <c r="Z82" s="94"/>
      <c r="AA82" s="94"/>
      <c r="AB82" s="94"/>
      <c r="AC82" s="94"/>
    </row>
    <row r="83" spans="2:29" ht="13.5" thickBot="1" x14ac:dyDescent="0.25">
      <c r="B83" s="117"/>
      <c r="C83" s="118"/>
      <c r="D83" s="118"/>
      <c r="E83" s="118"/>
      <c r="F83" s="118"/>
      <c r="X83" s="94"/>
      <c r="Y83" s="94"/>
      <c r="Z83" s="94"/>
      <c r="AA83" s="94"/>
      <c r="AB83" s="94"/>
      <c r="AC83" s="94"/>
    </row>
    <row r="84" spans="2:29" ht="13.5" thickBot="1" x14ac:dyDescent="0.25">
      <c r="B84" s="707" t="s">
        <v>42</v>
      </c>
      <c r="C84" s="707"/>
      <c r="D84" s="718" t="s">
        <v>49</v>
      </c>
      <c r="E84" s="719"/>
      <c r="F84" s="719"/>
      <c r="G84" s="719"/>
      <c r="H84" s="720"/>
      <c r="J84" s="733" t="s">
        <v>60</v>
      </c>
      <c r="K84" s="734"/>
      <c r="L84" s="735" t="s">
        <v>61</v>
      </c>
      <c r="M84" s="736"/>
      <c r="N84" s="737"/>
      <c r="P84" s="738" t="s">
        <v>66</v>
      </c>
      <c r="Q84" s="739"/>
      <c r="R84" s="739"/>
      <c r="S84" s="739"/>
      <c r="T84" s="740"/>
      <c r="X84" s="94"/>
      <c r="Y84" s="94"/>
      <c r="Z84" s="94"/>
      <c r="AA84" s="94"/>
      <c r="AB84" s="94"/>
      <c r="AC84" s="94"/>
    </row>
    <row r="85" spans="2:29" ht="13.5" thickBot="1" x14ac:dyDescent="0.25">
      <c r="B85" s="707" t="s">
        <v>43</v>
      </c>
      <c r="C85" s="707"/>
      <c r="D85" s="119" t="s">
        <v>50</v>
      </c>
      <c r="E85" s="120"/>
      <c r="F85" s="807" t="s">
        <v>51</v>
      </c>
      <c r="G85" s="808"/>
      <c r="H85" s="809"/>
      <c r="J85" s="741">
        <v>1</v>
      </c>
      <c r="K85" s="742"/>
      <c r="L85" s="704" t="s">
        <v>63</v>
      </c>
      <c r="M85" s="705"/>
      <c r="N85" s="706"/>
      <c r="P85" s="121" t="s">
        <v>67</v>
      </c>
      <c r="Q85" s="704" t="s">
        <v>68</v>
      </c>
      <c r="R85" s="705"/>
      <c r="S85" s="705"/>
      <c r="T85" s="706"/>
      <c r="X85" s="94"/>
      <c r="Y85" s="94"/>
      <c r="Z85" s="94"/>
      <c r="AA85" s="94"/>
      <c r="AB85" s="94"/>
      <c r="AC85" s="94"/>
    </row>
    <row r="86" spans="2:29" ht="13.5" thickBot="1" x14ac:dyDescent="0.25">
      <c r="B86" s="707" t="s">
        <v>44</v>
      </c>
      <c r="C86" s="707"/>
      <c r="D86" s="122" t="s">
        <v>52</v>
      </c>
      <c r="E86" s="123"/>
      <c r="F86" s="708" t="s">
        <v>53</v>
      </c>
      <c r="G86" s="709"/>
      <c r="H86" s="710"/>
      <c r="J86" s="758">
        <v>2</v>
      </c>
      <c r="K86" s="759"/>
      <c r="L86" s="704" t="s">
        <v>64</v>
      </c>
      <c r="M86" s="705"/>
      <c r="N86" s="706"/>
      <c r="P86" s="124" t="s">
        <v>69</v>
      </c>
      <c r="Q86" s="704" t="s">
        <v>70</v>
      </c>
      <c r="R86" s="705"/>
      <c r="S86" s="705"/>
      <c r="T86" s="706"/>
      <c r="X86" s="94"/>
      <c r="Y86" s="94"/>
      <c r="Z86" s="94"/>
      <c r="AA86" s="94"/>
      <c r="AB86" s="94"/>
      <c r="AC86" s="94"/>
    </row>
    <row r="87" spans="2:29" ht="13.5" thickBot="1" x14ac:dyDescent="0.25">
      <c r="B87" s="707" t="s">
        <v>45</v>
      </c>
      <c r="C87" s="707"/>
      <c r="D87" s="119" t="s">
        <v>54</v>
      </c>
      <c r="E87" s="120"/>
      <c r="F87" s="708" t="s">
        <v>55</v>
      </c>
      <c r="G87" s="709"/>
      <c r="H87" s="710"/>
      <c r="J87" s="758">
        <v>3</v>
      </c>
      <c r="K87" s="759"/>
      <c r="L87" s="704" t="s">
        <v>65</v>
      </c>
      <c r="M87" s="705"/>
      <c r="N87" s="706"/>
      <c r="P87" s="125" t="s">
        <v>71</v>
      </c>
      <c r="Q87" s="752" t="s">
        <v>72</v>
      </c>
      <c r="R87" s="753"/>
      <c r="S87" s="753"/>
      <c r="T87" s="754"/>
      <c r="X87" s="94"/>
      <c r="Y87" s="94"/>
      <c r="Z87" s="94"/>
      <c r="AA87" s="94"/>
      <c r="AB87" s="94"/>
      <c r="AC87" s="94"/>
    </row>
    <row r="88" spans="2:29" ht="13.5" thickBot="1" x14ac:dyDescent="0.25">
      <c r="B88" s="707" t="s">
        <v>46</v>
      </c>
      <c r="C88" s="707"/>
      <c r="D88" s="122" t="s">
        <v>56</v>
      </c>
      <c r="E88" s="123"/>
      <c r="F88" s="708" t="s">
        <v>57</v>
      </c>
      <c r="G88" s="709"/>
      <c r="H88" s="710"/>
      <c r="J88" s="760">
        <v>4</v>
      </c>
      <c r="K88" s="761"/>
      <c r="L88" s="752" t="s">
        <v>62</v>
      </c>
      <c r="M88" s="753"/>
      <c r="N88" s="754"/>
      <c r="X88" s="108"/>
      <c r="Y88" s="108"/>
      <c r="Z88" s="108"/>
      <c r="AA88" s="108"/>
      <c r="AB88" s="108"/>
      <c r="AC88" s="108"/>
    </row>
    <row r="89" spans="2:29" ht="13.5" thickBot="1" x14ac:dyDescent="0.25">
      <c r="B89" s="707" t="s">
        <v>47</v>
      </c>
      <c r="C89" s="707"/>
      <c r="D89" s="126" t="s">
        <v>58</v>
      </c>
      <c r="E89" s="127"/>
      <c r="F89" s="755" t="s">
        <v>59</v>
      </c>
      <c r="G89" s="756"/>
      <c r="H89" s="757"/>
    </row>
    <row r="90" spans="2:29" ht="15.75" thickBot="1" x14ac:dyDescent="0.3">
      <c r="B90" s="408" t="s">
        <v>48</v>
      </c>
      <c r="C90" s="408"/>
      <c r="D90" s="802" t="s">
        <v>256</v>
      </c>
      <c r="E90" s="803"/>
      <c r="F90" s="804" t="s">
        <v>257</v>
      </c>
      <c r="G90" s="805"/>
      <c r="H90" s="806"/>
    </row>
    <row r="91" spans="2:29" x14ac:dyDescent="0.2">
      <c r="Q91" s="89" t="s">
        <v>40</v>
      </c>
      <c r="V91" s="109">
        <f>+V80/20</f>
        <v>2.85</v>
      </c>
      <c r="W91" s="109" t="s">
        <v>91</v>
      </c>
    </row>
  </sheetData>
  <mergeCells count="209">
    <mergeCell ref="D90:E90"/>
    <mergeCell ref="F90:H90"/>
    <mergeCell ref="F41:F42"/>
    <mergeCell ref="B51:B52"/>
    <mergeCell ref="C51:C52"/>
    <mergeCell ref="D51:D52"/>
    <mergeCell ref="E51:E52"/>
    <mergeCell ref="F51:F52"/>
    <mergeCell ref="G51:G52"/>
    <mergeCell ref="G49:G50"/>
    <mergeCell ref="D41:D42"/>
    <mergeCell ref="E41:E42"/>
    <mergeCell ref="B85:C85"/>
    <mergeCell ref="F85:H85"/>
    <mergeCell ref="A51:A52"/>
    <mergeCell ref="F43:F44"/>
    <mergeCell ref="F45:F46"/>
    <mergeCell ref="B49:B50"/>
    <mergeCell ref="C49:C50"/>
    <mergeCell ref="A49:A50"/>
    <mergeCell ref="D49:D50"/>
    <mergeCell ref="E49:E50"/>
    <mergeCell ref="F49:F50"/>
    <mergeCell ref="A43:A44"/>
    <mergeCell ref="A45:A46"/>
    <mergeCell ref="A47:A48"/>
    <mergeCell ref="D43:D44"/>
    <mergeCell ref="D45:D46"/>
    <mergeCell ref="D47:D48"/>
    <mergeCell ref="E43:E44"/>
    <mergeCell ref="E45:E46"/>
    <mergeCell ref="E47:E48"/>
    <mergeCell ref="G17:G18"/>
    <mergeCell ref="G19:G20"/>
    <mergeCell ref="G21:G22"/>
    <mergeCell ref="G23:G24"/>
    <mergeCell ref="G25:G26"/>
    <mergeCell ref="F25:F26"/>
    <mergeCell ref="F27:F28"/>
    <mergeCell ref="G27:G28"/>
    <mergeCell ref="G35:G36"/>
    <mergeCell ref="F35:F36"/>
    <mergeCell ref="D17:D18"/>
    <mergeCell ref="D19:D20"/>
    <mergeCell ref="D21:D22"/>
    <mergeCell ref="D23:D24"/>
    <mergeCell ref="D25:D26"/>
    <mergeCell ref="D27:D28"/>
    <mergeCell ref="E17:E18"/>
    <mergeCell ref="F17:F18"/>
    <mergeCell ref="E19:E20"/>
    <mergeCell ref="F19:F20"/>
    <mergeCell ref="E21:E22"/>
    <mergeCell ref="F21:F22"/>
    <mergeCell ref="E23:E24"/>
    <mergeCell ref="E25:E26"/>
    <mergeCell ref="E27:E28"/>
    <mergeCell ref="F23:F24"/>
    <mergeCell ref="A39:A40"/>
    <mergeCell ref="B41:B42"/>
    <mergeCell ref="A41:A42"/>
    <mergeCell ref="C41:C42"/>
    <mergeCell ref="B43:B44"/>
    <mergeCell ref="B17:B18"/>
    <mergeCell ref="A17:A18"/>
    <mergeCell ref="B19:B20"/>
    <mergeCell ref="B21:B22"/>
    <mergeCell ref="C19:C20"/>
    <mergeCell ref="C21:C22"/>
    <mergeCell ref="C23:C24"/>
    <mergeCell ref="B23:B24"/>
    <mergeCell ref="A19:A20"/>
    <mergeCell ref="A21:A22"/>
    <mergeCell ref="A23:A24"/>
    <mergeCell ref="B25:B26"/>
    <mergeCell ref="C25:C26"/>
    <mergeCell ref="A25:A26"/>
    <mergeCell ref="B29:B30"/>
    <mergeCell ref="C29:C30"/>
    <mergeCell ref="A29:A30"/>
    <mergeCell ref="B27:B28"/>
    <mergeCell ref="A27:A28"/>
    <mergeCell ref="B13:B14"/>
    <mergeCell ref="E13:E14"/>
    <mergeCell ref="I75:I76"/>
    <mergeCell ref="B77:B78"/>
    <mergeCell ref="A31:A32"/>
    <mergeCell ref="A33:A34"/>
    <mergeCell ref="B15:B16"/>
    <mergeCell ref="B33:B34"/>
    <mergeCell ref="C31:C32"/>
    <mergeCell ref="C33:C34"/>
    <mergeCell ref="A15:A16"/>
    <mergeCell ref="E15:E16"/>
    <mergeCell ref="C15:C16"/>
    <mergeCell ref="B39:B40"/>
    <mergeCell ref="A13:A14"/>
    <mergeCell ref="C39:C40"/>
    <mergeCell ref="D39:D40"/>
    <mergeCell ref="E39:E40"/>
    <mergeCell ref="F39:F40"/>
    <mergeCell ref="A35:A36"/>
    <mergeCell ref="A37:A38"/>
    <mergeCell ref="C35:C36"/>
    <mergeCell ref="B37:B38"/>
    <mergeCell ref="C37:C38"/>
    <mergeCell ref="A12:G12"/>
    <mergeCell ref="A75:A76"/>
    <mergeCell ref="A74:G74"/>
    <mergeCell ref="C71:I71"/>
    <mergeCell ref="A77:A78"/>
    <mergeCell ref="C77:C78"/>
    <mergeCell ref="B75:B76"/>
    <mergeCell ref="E77:E78"/>
    <mergeCell ref="C4:I4"/>
    <mergeCell ref="C5:I5"/>
    <mergeCell ref="C67:I67"/>
    <mergeCell ref="C69:I69"/>
    <mergeCell ref="F15:F16"/>
    <mergeCell ref="F13:F14"/>
    <mergeCell ref="G13:G14"/>
    <mergeCell ref="C68:I68"/>
    <mergeCell ref="D15:D16"/>
    <mergeCell ref="G15:G16"/>
    <mergeCell ref="H12:H14"/>
    <mergeCell ref="C7:I7"/>
    <mergeCell ref="C8:I8"/>
    <mergeCell ref="C6:I6"/>
    <mergeCell ref="C13:C14"/>
    <mergeCell ref="D13:D14"/>
    <mergeCell ref="V74:W74"/>
    <mergeCell ref="AC13:AC14"/>
    <mergeCell ref="I12:M12"/>
    <mergeCell ref="W13:W14"/>
    <mergeCell ref="AB13:AB14"/>
    <mergeCell ref="J74:L74"/>
    <mergeCell ref="I13:I14"/>
    <mergeCell ref="C70:I70"/>
    <mergeCell ref="AB12:AC12"/>
    <mergeCell ref="U12:AA12"/>
    <mergeCell ref="H74:H76"/>
    <mergeCell ref="D31:D32"/>
    <mergeCell ref="E31:E32"/>
    <mergeCell ref="W75:W76"/>
    <mergeCell ref="V75:V76"/>
    <mergeCell ref="G39:G40"/>
    <mergeCell ref="D29:D30"/>
    <mergeCell ref="E29:E30"/>
    <mergeCell ref="F29:F30"/>
    <mergeCell ref="G29:G30"/>
    <mergeCell ref="C27:C28"/>
    <mergeCell ref="C17:C18"/>
    <mergeCell ref="E35:E36"/>
    <mergeCell ref="E37:E38"/>
    <mergeCell ref="L88:N88"/>
    <mergeCell ref="B89:C89"/>
    <mergeCell ref="F89:H89"/>
    <mergeCell ref="J86:K86"/>
    <mergeCell ref="L86:N86"/>
    <mergeCell ref="Q86:T86"/>
    <mergeCell ref="B87:C87"/>
    <mergeCell ref="F87:H87"/>
    <mergeCell ref="J87:K87"/>
    <mergeCell ref="Q87:T87"/>
    <mergeCell ref="L87:N87"/>
    <mergeCell ref="B88:C88"/>
    <mergeCell ref="F88:H88"/>
    <mergeCell ref="J88:K88"/>
    <mergeCell ref="J85:K85"/>
    <mergeCell ref="S75:S76"/>
    <mergeCell ref="D77:D78"/>
    <mergeCell ref="G77:G78"/>
    <mergeCell ref="F77:F78"/>
    <mergeCell ref="G37:G38"/>
    <mergeCell ref="F37:F38"/>
    <mergeCell ref="C43:C44"/>
    <mergeCell ref="B45:B46"/>
    <mergeCell ref="C45:C46"/>
    <mergeCell ref="B47:B48"/>
    <mergeCell ref="C47:C48"/>
    <mergeCell ref="F47:F48"/>
    <mergeCell ref="G47:G48"/>
    <mergeCell ref="G45:G46"/>
    <mergeCell ref="G43:G44"/>
    <mergeCell ref="G41:G42"/>
    <mergeCell ref="D35:D36"/>
    <mergeCell ref="D37:D38"/>
    <mergeCell ref="N12:T12"/>
    <mergeCell ref="L85:N85"/>
    <mergeCell ref="Q85:T85"/>
    <mergeCell ref="B86:C86"/>
    <mergeCell ref="F86:H86"/>
    <mergeCell ref="B81:F81"/>
    <mergeCell ref="C82:F82"/>
    <mergeCell ref="B84:C84"/>
    <mergeCell ref="D84:H84"/>
    <mergeCell ref="F31:F32"/>
    <mergeCell ref="G31:G32"/>
    <mergeCell ref="G33:G34"/>
    <mergeCell ref="M74:P74"/>
    <mergeCell ref="Q74:U74"/>
    <mergeCell ref="F33:F34"/>
    <mergeCell ref="E33:E34"/>
    <mergeCell ref="D33:D34"/>
    <mergeCell ref="B31:B32"/>
    <mergeCell ref="B35:B36"/>
    <mergeCell ref="J84:K84"/>
    <mergeCell ref="L84:N84"/>
    <mergeCell ref="P84:T84"/>
  </mergeCells>
  <phoneticPr fontId="8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Travaux</vt:lpstr>
      <vt:lpstr>Fournitures AO et Cotation</vt:lpstr>
      <vt:lpstr>Prest. Intell.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2022-01-12T21:30:42Z</cp:lastPrinted>
  <dcterms:created xsi:type="dcterms:W3CDTF">2010-02-02T07:04:36Z</dcterms:created>
  <dcterms:modified xsi:type="dcterms:W3CDTF">2022-02-14T09:24:41Z</dcterms:modified>
</cp:coreProperties>
</file>